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730" windowHeight="8970" activeTab="3"/>
  </bookViews>
  <sheets>
    <sheet name="PEFINDO 2015-2017" sheetId="1" r:id="rId1"/>
    <sheet name="Sheet1" sheetId="2" state="hidden" r:id="rId2"/>
    <sheet name="Sheet2" sheetId="3" state="hidden" r:id="rId3"/>
    <sheet name="DATA PER COMPANY" sheetId="8" r:id="rId4"/>
    <sheet name="RUN STAT" sheetId="7" r:id="rId5"/>
    <sheet name="Sheet8" sheetId="9" state="hidden" r:id="rId6"/>
    <sheet name="BUKAN YANG INI" sheetId="10" state="hidden" r:id="rId7"/>
    <sheet name="DATA YANG INI" sheetId="11" state="hidden" r:id="rId8"/>
    <sheet name="Sheet12" sheetId="12" state="hidden" r:id="rId9"/>
    <sheet name="buat di paper 5" sheetId="13" state="hidden" r:id="rId10"/>
  </sheets>
  <calcPr calcId="152511"/>
</workbook>
</file>

<file path=xl/calcChain.xml><?xml version="1.0" encoding="utf-8"?>
<calcChain xmlns="http://schemas.openxmlformats.org/spreadsheetml/2006/main">
  <c r="J329" i="12" l="1"/>
  <c r="J328" i="12"/>
  <c r="J327" i="12"/>
  <c r="J326" i="12"/>
  <c r="J325" i="12"/>
  <c r="J324" i="12"/>
  <c r="J323" i="12"/>
  <c r="J322" i="12"/>
  <c r="J321" i="12"/>
  <c r="J320" i="12"/>
  <c r="J319" i="12"/>
  <c r="J318" i="12"/>
  <c r="J317" i="12"/>
  <c r="J316" i="12"/>
  <c r="J315" i="12"/>
  <c r="J314" i="12"/>
  <c r="J313" i="12"/>
  <c r="J312" i="12"/>
  <c r="J311" i="12"/>
  <c r="K291" i="12"/>
  <c r="K290" i="12"/>
  <c r="J285" i="12"/>
  <c r="J284" i="12"/>
  <c r="J283" i="12"/>
  <c r="J282" i="12"/>
  <c r="J281" i="12"/>
  <c r="J280" i="12"/>
  <c r="J279" i="12"/>
  <c r="J278" i="12"/>
  <c r="J277" i="12"/>
  <c r="J276" i="12"/>
  <c r="J275" i="12"/>
  <c r="J274" i="12"/>
  <c r="J273" i="12"/>
  <c r="J272" i="12"/>
  <c r="J271" i="12"/>
  <c r="J270" i="12"/>
  <c r="J269" i="12"/>
  <c r="J268" i="12"/>
  <c r="J267" i="12"/>
  <c r="J263" i="12"/>
  <c r="J262" i="12"/>
  <c r="J261" i="12"/>
  <c r="J260" i="12"/>
  <c r="J259" i="12"/>
  <c r="J258" i="12"/>
  <c r="J257" i="12"/>
  <c r="J256" i="12"/>
  <c r="J255" i="12"/>
  <c r="J254" i="12"/>
  <c r="J253" i="12"/>
  <c r="J252" i="12"/>
  <c r="J251" i="12"/>
  <c r="J250" i="12"/>
  <c r="J249" i="12"/>
  <c r="J248" i="12"/>
  <c r="J247" i="12"/>
  <c r="J246" i="12"/>
  <c r="J245" i="12"/>
  <c r="J241" i="12"/>
  <c r="J240" i="12"/>
  <c r="J239" i="12"/>
  <c r="J238" i="12"/>
  <c r="J237" i="12"/>
  <c r="J236" i="12"/>
  <c r="J235" i="12"/>
  <c r="J234" i="12"/>
  <c r="J233" i="12"/>
  <c r="J232" i="12"/>
  <c r="J231" i="12"/>
  <c r="J230" i="12"/>
  <c r="J229" i="12"/>
  <c r="J228" i="12"/>
  <c r="J227" i="12"/>
  <c r="J226" i="12"/>
  <c r="J225" i="12"/>
  <c r="J224" i="12"/>
  <c r="J223" i="12"/>
  <c r="K219" i="12"/>
  <c r="J219" i="12"/>
  <c r="K218" i="12"/>
  <c r="J218" i="12"/>
  <c r="K217" i="12"/>
  <c r="J217" i="12"/>
  <c r="K216" i="12"/>
  <c r="J216" i="12"/>
  <c r="K215" i="12"/>
  <c r="J215" i="12"/>
  <c r="K214" i="12"/>
  <c r="J214" i="12"/>
  <c r="K213" i="12"/>
  <c r="J213" i="12"/>
  <c r="K212" i="12"/>
  <c r="J212" i="12"/>
  <c r="K211" i="12"/>
  <c r="J211" i="12"/>
  <c r="K210" i="12"/>
  <c r="J210" i="12"/>
  <c r="K209" i="12"/>
  <c r="J209" i="12"/>
  <c r="J208" i="12"/>
  <c r="J207" i="12"/>
  <c r="J206" i="12"/>
  <c r="J205" i="12"/>
  <c r="J204" i="12"/>
  <c r="J203" i="12"/>
  <c r="J202" i="12"/>
  <c r="J201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J9" i="12"/>
  <c r="J8" i="12"/>
  <c r="J7" i="12"/>
  <c r="J6" i="12"/>
  <c r="J5" i="12"/>
  <c r="J4" i="12"/>
  <c r="J3" i="12"/>
  <c r="G34" i="10"/>
  <c r="G33" i="10"/>
  <c r="G32" i="10"/>
  <c r="G31" i="10"/>
  <c r="G27" i="10"/>
  <c r="G26" i="10"/>
  <c r="G25" i="10"/>
  <c r="D25" i="10"/>
  <c r="G22" i="10"/>
  <c r="G20" i="10"/>
  <c r="G19" i="10"/>
  <c r="G16" i="10"/>
  <c r="G13" i="10"/>
  <c r="G11" i="10"/>
  <c r="G8" i="10"/>
  <c r="G7" i="10"/>
  <c r="G5" i="10"/>
  <c r="Q22" i="9"/>
  <c r="R22" i="9" s="1"/>
  <c r="P22" i="9"/>
  <c r="N22" i="9"/>
  <c r="L22" i="9"/>
  <c r="R21" i="9"/>
  <c r="Q21" i="9"/>
  <c r="P21" i="9"/>
  <c r="N21" i="9"/>
  <c r="L21" i="9"/>
  <c r="K21" i="9"/>
  <c r="Q20" i="9"/>
  <c r="R19" i="9" s="1"/>
  <c r="T19" i="9"/>
  <c r="Q19" i="9"/>
  <c r="P19" i="9"/>
  <c r="N19" i="9"/>
  <c r="L19" i="9"/>
  <c r="Q18" i="9"/>
  <c r="Q17" i="9"/>
  <c r="R16" i="9" s="1"/>
  <c r="T16" i="9"/>
  <c r="Q16" i="9"/>
  <c r="P16" i="9"/>
  <c r="N16" i="9"/>
  <c r="L16" i="9"/>
  <c r="Q15" i="9"/>
  <c r="Q14" i="9"/>
  <c r="R13" i="9" s="1"/>
  <c r="T13" i="9"/>
  <c r="Q13" i="9"/>
  <c r="P13" i="9"/>
  <c r="N13" i="9"/>
  <c r="L13" i="9"/>
  <c r="Q12" i="9"/>
  <c r="Q11" i="9"/>
  <c r="R10" i="9" s="1"/>
  <c r="T10" i="9"/>
  <c r="Q10" i="9"/>
  <c r="P10" i="9"/>
  <c r="N10" i="9"/>
  <c r="L10" i="9"/>
  <c r="T8" i="9"/>
  <c r="R8" i="9"/>
  <c r="Q8" i="9"/>
  <c r="P8" i="9"/>
  <c r="N8" i="9"/>
  <c r="L8" i="9"/>
  <c r="Q7" i="9"/>
  <c r="T6" i="9"/>
  <c r="Q6" i="9"/>
  <c r="R6" i="9" s="1"/>
  <c r="P6" i="9"/>
  <c r="N6" i="9"/>
  <c r="L6" i="9"/>
  <c r="F251" i="8"/>
</calcChain>
</file>

<file path=xl/sharedStrings.xml><?xml version="1.0" encoding="utf-8"?>
<sst xmlns="http://schemas.openxmlformats.org/spreadsheetml/2006/main" count="3065" uniqueCount="1183">
  <si>
    <t>Nama Perusahaan</t>
  </si>
  <si>
    <t>PEFINDO Rating</t>
  </si>
  <si>
    <t>Rating release date</t>
  </si>
  <si>
    <t>PP Properti, Tbk.</t>
  </si>
  <si>
    <t>Bank Bukopin, Tbk.</t>
  </si>
  <si>
    <t>Adhi Karya Persero Tbk PT</t>
  </si>
  <si>
    <t>Bank Bukopin’s rating affirmed at “idA+”</t>
  </si>
  <si>
    <t>Semen Baturaja (Persero), Tbk.</t>
  </si>
  <si>
    <t>PEFINDO assigns “idA” ratings to PT Semen Baturaja (Persero) Tbk and proposed MTN</t>
  </si>
  <si>
    <t>Bali Towerindo Sentra Tbk</t>
  </si>
  <si>
    <t>PEFINDO assigns “idBBB+” ratings to PT Bali Towerindo Sentra Tbk and its MTN</t>
  </si>
  <si>
    <t>Rp224.949.425</t>
  </si>
  <si>
    <t>9,25</t>
  </si>
  <si>
    <t>idA-</t>
  </si>
  <si>
    <t>AO0200607</t>
  </si>
  <si>
    <t>Verena Multi Finance, Tbk.</t>
  </si>
  <si>
    <t>#N/A N/A</t>
  </si>
  <si>
    <t>Adira Dinamika Multi Finance Tbk PT</t>
  </si>
  <si>
    <t>Rp19.680.296</t>
  </si>
  <si>
    <t>10,25</t>
  </si>
  <si>
    <t>“idA-” rating for VRNA’s proposed MTN II Year 2017</t>
  </si>
  <si>
    <t>idAAA</t>
  </si>
  <si>
    <t>UV5758320</t>
  </si>
  <si>
    <t>Rp32.961.172</t>
  </si>
  <si>
    <t>8,75</t>
  </si>
  <si>
    <t>LW6450115</t>
  </si>
  <si>
    <t>PEFINDO assigned “idA-“ rating to PT PP Properti Tbk</t>
  </si>
  <si>
    <t>Rp1.063.264</t>
  </si>
  <si>
    <t>LW6484726</t>
  </si>
  <si>
    <t>Medco Energi Internasional, Tbk.</t>
  </si>
  <si>
    <t>Rp33.824.430</t>
  </si>
  <si>
    <t>8,1</t>
  </si>
  <si>
    <t>AN9937268</t>
  </si>
  <si>
    <t>Rp5.111.247</t>
  </si>
  <si>
    <t>8,4</t>
  </si>
  <si>
    <t>AN9937284</t>
  </si>
  <si>
    <t>Bank Pembangunan Daerah Jawa Barat dan Banten, Tbk.</t>
  </si>
  <si>
    <t>PEFINDO affirms its “idA+” rating and revises the outlook to stable for PT Medco Energi Internasional Tbk</t>
  </si>
  <si>
    <t>Rp18.866.515</t>
  </si>
  <si>
    <t>7,1</t>
  </si>
  <si>
    <t>AN9938993</t>
  </si>
  <si>
    <t>BJBR’s rating stays at “idAA-”, outlook revised to “stable”</t>
  </si>
  <si>
    <t>Rp55.493.120</t>
  </si>
  <si>
    <t>9,5</t>
  </si>
  <si>
    <t>Mayora Indah, Tbk.</t>
  </si>
  <si>
    <t>AF1221189</t>
  </si>
  <si>
    <t>Rp17.823.701</t>
  </si>
  <si>
    <t>PEFINDO upgrades the ratings of PT Mayora Indah Tbk and its bonds to “idAA”</t>
  </si>
  <si>
    <t>AF1221254</t>
  </si>
  <si>
    <t>PEFINDO revised the outlook for the corporate rating of PT Mayora Indah Tbk to “stable” from “negative”</t>
  </si>
  <si>
    <t>Rp68.504.946</t>
  </si>
  <si>
    <t>Chandra Asri Petrochemical, Tbk.</t>
  </si>
  <si>
    <t>7,5</t>
  </si>
  <si>
    <t>AM7674865</t>
  </si>
  <si>
    <t>PEFINDO assigns “idAA-" rating for PT Chandra Asri Petrochemical Tbk’s bond</t>
  </si>
  <si>
    <t>Bank Pan Indonesia, Tbk.</t>
  </si>
  <si>
    <t>Rp18.082.905</t>
  </si>
  <si>
    <t>8,9</t>
  </si>
  <si>
    <t>AM7675128</t>
  </si>
  <si>
    <t>Panin Bank’s ratings affirmed at “idAA” with stable outlook</t>
  </si>
  <si>
    <t>Rp64.528.208</t>
  </si>
  <si>
    <t>8,6</t>
  </si>
  <si>
    <t>Adira Dinamika Multi Finance, Tbk.</t>
  </si>
  <si>
    <t>AM7675052</t>
  </si>
  <si>
    <t>Bank Mandiri (Persero), Tbk.</t>
  </si>
  <si>
    <t>Rp20.558.987</t>
  </si>
  <si>
    <t>PEFINDO assigns “idAAA” rating for PT Adira Dinamika Multi Finance Tbk’s Bond and “idAAA(sy)” rating for its Sukuk</t>
  </si>
  <si>
    <t>AM7675375</t>
  </si>
  <si>
    <t>Bank Mandiri’s rating affirmed at idAAA</t>
  </si>
  <si>
    <t>Rp7.878.444</t>
  </si>
  <si>
    <t>AM7712947</t>
  </si>
  <si>
    <t>Rp525.230</t>
  </si>
  <si>
    <t>Bank OCBC NISP, Tbk.</t>
  </si>
  <si>
    <t>AM7715163</t>
  </si>
  <si>
    <t>Rp24.870.852</t>
  </si>
  <si>
    <t>JK2862155</t>
  </si>
  <si>
    <t>Bank BJB’s Bond rated “idAA-”, Subordinated Bond rated “idA”</t>
  </si>
  <si>
    <t>PEFINDO affirms its “idAAA” rating to Bank OCBC NISP</t>
  </si>
  <si>
    <t>Rp52.488.410</t>
  </si>
  <si>
    <t>JK2862189</t>
  </si>
  <si>
    <t>Rp23.202.869</t>
  </si>
  <si>
    <t>6,15</t>
  </si>
  <si>
    <t>Trikomsel Oke, Tbk</t>
  </si>
  <si>
    <t>AQ3070457</t>
  </si>
  <si>
    <t>PEFINDO lowered TRIO’s rating to “idSD”</t>
  </si>
  <si>
    <t>Rp65.570.132</t>
  </si>
  <si>
    <t>7,45</t>
  </si>
  <si>
    <t>AP8051041</t>
  </si>
  <si>
    <t>PEFINDO raises the ratings for PT Chandra Asri Petrochemical Tbk and its bond to “idAA-“</t>
  </si>
  <si>
    <t>Rp4.038.474</t>
  </si>
  <si>
    <t>AP8051058</t>
  </si>
  <si>
    <t>Summarecon Agung, Tbk.</t>
  </si>
  <si>
    <t>Kimia Farma (Persero), Tbk.</t>
  </si>
  <si>
    <t>Rp6.681.839</t>
  </si>
  <si>
    <t>7,55</t>
  </si>
  <si>
    <t>AP8052254</t>
  </si>
  <si>
    <t>“idA+” rating assigned for SMRA’s Proposed Shelf Registered Bond II/2015</t>
  </si>
  <si>
    <t>PEFINDO assigns “idAA-” rating for PT Kimia Farma (Persero) Tbk’s proposed MTN Year 2017-2018</t>
  </si>
  <si>
    <t>Rp6.608.412</t>
  </si>
  <si>
    <t>AP8051009</t>
  </si>
  <si>
    <t>Bank Danamon Indonesia, Tbk.</t>
  </si>
  <si>
    <t>PEFINDO assigns “idAAA” rating to PT Bank Danamon Indonesia Tbk</t>
  </si>
  <si>
    <t>AP8052247</t>
  </si>
  <si>
    <t>AKR Corporindo Tbk PT</t>
  </si>
  <si>
    <t>Rp66.751.159</t>
  </si>
  <si>
    <t>8,5</t>
  </si>
  <si>
    <t>idAA-</t>
  </si>
  <si>
    <t>AN4998547</t>
  </si>
  <si>
    <t>PEFINDO has affirmed PT Bank Bukopin Tbk’s rating at “idA+”</t>
  </si>
  <si>
    <t>Rp5.071.596</t>
  </si>
  <si>
    <t>AN4998570</t>
  </si>
  <si>
    <t>PEFINDO lowered TRIO’s rating to “idCCC/Credit Watch with Negative Implications”</t>
  </si>
  <si>
    <t>Mitra Adiperkasa, Tbk.</t>
  </si>
  <si>
    <t>Rp2.759.545</t>
  </si>
  <si>
    <t>AN8602194</t>
  </si>
  <si>
    <t>Bank Bukopin Tbk</t>
  </si>
  <si>
    <t>Rp29.955.800</t>
  </si>
  <si>
    <t>EK9549610</t>
  </si>
  <si>
    <t>Pembangunan Jaya Ancol, Tbk.</t>
  </si>
  <si>
    <t>PEFINDO affirms its “idAA-” ratings for PT Mitra Adiperkasa Tbk and its bond, outlook “stable”</t>
  </si>
  <si>
    <t>Rp119.917.600</t>
  </si>
  <si>
    <t>AM1328138</t>
  </si>
  <si>
    <t>Bank Capital Indonesia Tbk PT</t>
  </si>
  <si>
    <t>Rp18.696.475</t>
  </si>
  <si>
    <t>PEFINDO affirmed “idAA-” ratings for PT Pembangunan Jaya Ancol Tbk and Its Bond</t>
  </si>
  <si>
    <t>11,5</t>
  </si>
  <si>
    <t>idBBB-</t>
  </si>
  <si>
    <t>AO8889971</t>
  </si>
  <si>
    <t>Rp17.838.100</t>
  </si>
  <si>
    <t>PEFINDO affirms its “idA-” rating for PT Verena Multi Finance Tbk</t>
  </si>
  <si>
    <t>JV6773628</t>
  </si>
  <si>
    <t>Bank CIMB Niaga Tbk PT</t>
  </si>
  <si>
    <t>Rp61.600.680</t>
  </si>
  <si>
    <t>8,15</t>
  </si>
  <si>
    <t>Medco’s ratings revised to “idA+”/stable outlook</t>
  </si>
  <si>
    <t>Bank Mayapada Internasional, Tbk.</t>
  </si>
  <si>
    <t>AO6259631</t>
  </si>
  <si>
    <t>Rp60.101.880</t>
  </si>
  <si>
    <t>PT Bank Mayapada Internasional Tbk’s rating upgraded to “idA”</t>
  </si>
  <si>
    <t>6,75</t>
  </si>
  <si>
    <t>AKR Corporindo, Tbk.</t>
  </si>
  <si>
    <t>AO6255654</t>
  </si>
  <si>
    <t>Rp28.177.440</t>
  </si>
  <si>
    <t>7,7</t>
  </si>
  <si>
    <t>PEFINDO affirms “idA+” ratings for PT Summarecon Agung Tbk and its bonds</t>
  </si>
  <si>
    <t>PEFINDO affirmed “idAA-” ratings for PT AKR Corporindo Tbk and Its Bond</t>
  </si>
  <si>
    <t>AO6259250</t>
  </si>
  <si>
    <t>Aneka Tambang, Tbk.</t>
  </si>
  <si>
    <t>Rp13.912.244</t>
  </si>
  <si>
    <t>8,25</t>
  </si>
  <si>
    <t>QZ7643039</t>
  </si>
  <si>
    <t>PEFINDO affirms its “idBBB+” ratings for PT Aneka Tambang Tbk and its bond</t>
  </si>
  <si>
    <t>PEFINDO has affirmed its “idAA-” ratings for KAEF &amp; its MTN</t>
  </si>
  <si>
    <t>Rp29.506.187</t>
  </si>
  <si>
    <t>QZ7642999</t>
  </si>
  <si>
    <t>Impack Pratama Industri, Tbk.</t>
  </si>
  <si>
    <t>Rp48.605.451</t>
  </si>
  <si>
    <t>PEFINDO affirms its “idA-” rating to PT Impack Pratama Industri Tbk</t>
  </si>
  <si>
    <t>Japfa Comfeed Indonesia, Tbk.</t>
  </si>
  <si>
    <t>AP6186013</t>
  </si>
  <si>
    <t>JPFA’s ratings affirmed at “idA”</t>
  </si>
  <si>
    <t>Rp62.365.899</t>
  </si>
  <si>
    <t>7,75</t>
  </si>
  <si>
    <t>AP6186047</t>
  </si>
  <si>
    <t>Rp36.990.450</t>
  </si>
  <si>
    <t>6,2</t>
  </si>
  <si>
    <t>AP6185742</t>
  </si>
  <si>
    <t>Bank Mandiri Persero Tbk PT</t>
  </si>
  <si>
    <t>Rp184.331.760</t>
  </si>
  <si>
    <t>8,65</t>
  </si>
  <si>
    <t>QZ3173650</t>
  </si>
  <si>
    <t>PEFINDO affirms “idAAA” rating for PT Adira Dinamika Multi Finance Tbk</t>
  </si>
  <si>
    <t>NR</t>
  </si>
  <si>
    <t>PEFINDO lowered TRIO’s rating to “idBB+”, “Credit Watch with Negative Implications”</t>
  </si>
  <si>
    <t>Rp84.485.390</t>
  </si>
  <si>
    <t>7,95</t>
  </si>
  <si>
    <t>QZ3173536</t>
  </si>
  <si>
    <t>Inti Bangun Sejahtera Tbk</t>
  </si>
  <si>
    <t>Rp115.207.350</t>
  </si>
  <si>
    <t>PEFINDO assigns “idA-” rating to PT Inti Bangun Sejahtera Tbk</t>
  </si>
  <si>
    <t>Wijaya Karya (Persero), Tbk.</t>
  </si>
  <si>
    <t>QZ3173627</t>
  </si>
  <si>
    <t>Bank Permata, Tbk.</t>
  </si>
  <si>
    <t>Rp75.100.400</t>
  </si>
  <si>
    <t>AN7897571</t>
  </si>
  <si>
    <t>PEFINDO has affirmed its “idA+” ratings for WIKA and its MTN I/ 2014</t>
  </si>
  <si>
    <t>PEFINDO has affirmed its “idAAA” rating for PT Bank Permata Tbk</t>
  </si>
  <si>
    <t>AN7893513</t>
  </si>
  <si>
    <t>PEFINDO lowers PT PP Properti Tbk (PPRO)’s ratings to “idBBB” from “idBBB+”</t>
  </si>
  <si>
    <t>ANTM’s ratings lowered to “idA-”</t>
  </si>
  <si>
    <t>Rp225.301.200</t>
  </si>
  <si>
    <t>AN7896896</t>
  </si>
  <si>
    <t>PEFINDO affirms “idAA-” ratings to PT Kimia Farma (Persero) Tbk and its MTN 2016, outlook “stable”</t>
  </si>
  <si>
    <t>AN7900144</t>
  </si>
  <si>
    <t>Timah (Persero), Tbk.</t>
  </si>
  <si>
    <t>Bank Mayapada International Tbk PT</t>
  </si>
  <si>
    <t>Rp73.986.400</t>
  </si>
  <si>
    <t>PEFINDO assigns “idA+” and “idA+(sy)” rating for PT Timah (Persero) Tbk’s proposed Shelf-Registered Bond I/2017 and Shelf-Registered Sukuk Ijarah I/2017</t>
  </si>
  <si>
    <t>10,75</t>
  </si>
  <si>
    <t>PEFINDO affirmed “idAA-” ratings for MAPI and its Bonds with “Negative” Outlook</t>
  </si>
  <si>
    <t>idBBB+</t>
  </si>
  <si>
    <t>AO8493675</t>
  </si>
  <si>
    <t>Bank Maybank Indonesia Tbk PT</t>
  </si>
  <si>
    <t>Fastfood Indonesia, Tbk.</t>
  </si>
  <si>
    <t>Rp60.015.040</t>
  </si>
  <si>
    <t>idAA</t>
  </si>
  <si>
    <t>LW3685424</t>
  </si>
  <si>
    <t>PEFINDO affirms its “idAA” ratings to FAST and its Bond II/2016, outlook “stable”</t>
  </si>
  <si>
    <t>PEFINDO revised MAYA’s rating outlook to “negative”</t>
  </si>
  <si>
    <t>Rp32.531.867</t>
  </si>
  <si>
    <t>AN8439381</t>
  </si>
  <si>
    <t>Bank Rakyat Indonesia (Persero), Tbk.</t>
  </si>
  <si>
    <t>Bank Muamalat Indonesia, Tbk.</t>
  </si>
  <si>
    <t>PEFINDO affirms “idAAA” rating for PT Bank Rakyat Indonesia (Persero) Tbk</t>
  </si>
  <si>
    <t>Rp19.893.049</t>
  </si>
  <si>
    <t>AO2777305</t>
  </si>
  <si>
    <t>PEFINDO revised Bank Muamalat’s outlook to “negative” from “stable"</t>
  </si>
  <si>
    <t>Bank CIMB Niaga, Tbk.</t>
  </si>
  <si>
    <t>Rp22.435.770</t>
  </si>
  <si>
    <t>AN8440900</t>
  </si>
  <si>
    <t>PEFINDO affirms its “idAAA” ratings for PT Bank CIMB Niaga Tbk</t>
  </si>
  <si>
    <t>Rp7.478.590</t>
  </si>
  <si>
    <t>Indosat, Tbk.</t>
  </si>
  <si>
    <t>AN8441486</t>
  </si>
  <si>
    <t>Bank QNB Indonesia, Tbk.</t>
  </si>
  <si>
    <t>Rp52.513.160</t>
  </si>
  <si>
    <t>LW3648885</t>
  </si>
  <si>
    <t>Ratings on ISAT and its bonds affirmed at “idAAA”</t>
  </si>
  <si>
    <t>PEFINDO assigns “idAA” rating to PT Bank QNB Indonesia</t>
  </si>
  <si>
    <t>Rp46.798.900</t>
  </si>
  <si>
    <t>7,15</t>
  </si>
  <si>
    <t>AR6914733</t>
  </si>
  <si>
    <t>Bank Negara Indonesia Persero Tbk PT</t>
  </si>
  <si>
    <t>Rp224.357.700</t>
  </si>
  <si>
    <t>AN8619446</t>
  </si>
  <si>
    <t>Bank OCBC Nisp Tbk PT</t>
  </si>
  <si>
    <t>Rp93.584.774</t>
  </si>
  <si>
    <t>AO6262247</t>
  </si>
  <si>
    <t>PEFINDO assigns “idA(sy)” rating for Bank Muamalat’s MTN Syariah and “idBBB+(sy)” rating for subordinated MTN Syariah</t>
  </si>
  <si>
    <t>Rp22.496.340</t>
  </si>
  <si>
    <t>7,3</t>
  </si>
  <si>
    <t>AO6263195</t>
  </si>
  <si>
    <t>VRNA’s ratings affirmed at “idA-”</t>
  </si>
  <si>
    <t>Rp34.044.461</t>
  </si>
  <si>
    <t>Duta Anggada Realty, Tbk.</t>
  </si>
  <si>
    <t>AO6263443</t>
  </si>
  <si>
    <t>Tunas Baru Lampung, Tbk.</t>
  </si>
  <si>
    <t>Rp28.679.246</t>
  </si>
  <si>
    <t>Ratings for PT Tunas Baru Lampung Tbk, its Bond II/2012, and MTN affirmed at “idA”</t>
  </si>
  <si>
    <t>JK6133264</t>
  </si>
  <si>
    <t>PEFINDO affirms “idBBB+” rating on DART, outlook revised to negative</t>
  </si>
  <si>
    <t>Rp59.094.341</t>
  </si>
  <si>
    <t>JK6135251</t>
  </si>
  <si>
    <t>Bank Permata’s rating affirmed at “idAAA” with stable outlook</t>
  </si>
  <si>
    <t>Rp71.591.130</t>
  </si>
  <si>
    <t>AQ1433590</t>
  </si>
  <si>
    <t>Rp12.849.690</t>
  </si>
  <si>
    <t>AQ1446204</t>
  </si>
  <si>
    <t>PEFINDO affirms Bank Muamalat’s rating at idA/stable</t>
  </si>
  <si>
    <t>Rp44.716.921</t>
  </si>
  <si>
    <t>7,2</t>
  </si>
  <si>
    <t>AQ1448903</t>
  </si>
  <si>
    <t>PT Bank Danamon Indonesia Tbk’s rating affirmed at “idAAA”</t>
  </si>
  <si>
    <t>Bank Pan Indonesia Tbk PT</t>
  </si>
  <si>
    <t>Bank Tabungan Negara (Persero), Tbk.</t>
  </si>
  <si>
    <t>Rp7.585.530</t>
  </si>
  <si>
    <t>9,6</t>
  </si>
  <si>
    <t>Surya Semesta Internusa, Tbk.</t>
  </si>
  <si>
    <t>idA+</t>
  </si>
  <si>
    <t>LW5298671</t>
  </si>
  <si>
    <t>PEFINDO affirmed “idA” ratings for Surya Semesta Internusa and its bond</t>
  </si>
  <si>
    <t>PEFINDO assigns its “idAA+” rating for PT Bank Tabungan Negara (Persero) Tbk</t>
  </si>
  <si>
    <t>Rp179.964.000</t>
  </si>
  <si>
    <t>AM8508484</t>
  </si>
  <si>
    <t>Rp151.710.600</t>
  </si>
  <si>
    <t>“idA+” ratings assigned for SMRA and its Shelf Registered Bond, “idA+(sy)” rating for Sukuk</t>
  </si>
  <si>
    <t>9,15</t>
  </si>
  <si>
    <t>LW5298457</t>
  </si>
  <si>
    <t>Rp162.897.613</t>
  </si>
  <si>
    <t>QZ8849411</t>
  </si>
  <si>
    <t>Bank Pembangunan Daerah Jawa Barat Dan Banten Tbk PT</t>
  </si>
  <si>
    <t>Rp51.155.250</t>
  </si>
  <si>
    <t>PEFINDO assigns “idA” ratings for PT Semen Baturaja (Persero) Tbk</t>
  </si>
  <si>
    <t>9,9</t>
  </si>
  <si>
    <t>idA</t>
  </si>
  <si>
    <t>AP7598281</t>
  </si>
  <si>
    <t>Rp22.661.850</t>
  </si>
  <si>
    <t>Maskapai Reasuransi Indonesia, Tbk.</t>
  </si>
  <si>
    <t>AP7596624</t>
  </si>
  <si>
    <t>Maskapai Reasuransi Indonesia’s rating assigned at “idA+”</t>
  </si>
  <si>
    <t>Rp18.579.764</t>
  </si>
  <si>
    <t>AP7596681</t>
  </si>
  <si>
    <t>PEFINDO affirms “idAAA” rating for PT Bank Mandiri (Persero) Tbk</t>
  </si>
  <si>
    <t>Rp34.568.548</t>
  </si>
  <si>
    <t>AP7598265</t>
  </si>
  <si>
    <t>Bank CIMB Niaga’s rating affirmed at “idAAA” with stable outlook</t>
  </si>
  <si>
    <t>Rp57.577.338</t>
  </si>
  <si>
    <t>8,85</t>
  </si>
  <si>
    <t>AP7598299</t>
  </si>
  <si>
    <t>Bank Rakyat Indonesia Agroniaga Tbk PT</t>
  </si>
  <si>
    <t>Rp19.465.980</t>
  </si>
  <si>
    <t>PEFINDO affirms “idAA-” ratings to PT Pembangunan Jaya Ancol Tbk</t>
  </si>
  <si>
    <t>PEFINDO has affirmed its “idAA” ratings for FAST &amp; its Bond</t>
  </si>
  <si>
    <t>AN7795544</t>
  </si>
  <si>
    <t>Rp17.825.170</t>
  </si>
  <si>
    <t>AN7796138</t>
  </si>
  <si>
    <t>Jasa Marga (Persero), Tbk.</t>
  </si>
  <si>
    <t>Bank Rakyat Indonesia Persero Tbk PT</t>
  </si>
  <si>
    <t>DART ratings affirmed at “idA-”</t>
  </si>
  <si>
    <t>Rp188.673.565</t>
  </si>
  <si>
    <t>AO6756479</t>
  </si>
  <si>
    <t>PEFINDO affirms “idAA” ratings for PT Jasa Marga (Persero) Tbk and its bonds, revises outlook to stable</t>
  </si>
  <si>
    <t>Rp123.870.904</t>
  </si>
  <si>
    <t>AO6756461</t>
  </si>
  <si>
    <t>Medco’s ratings affirmed at “idAA-”, outlook revised to negative</t>
  </si>
  <si>
    <t>Rp73.497.986</t>
  </si>
  <si>
    <t>7,6</t>
  </si>
  <si>
    <t>AO6756412</t>
  </si>
  <si>
    <t>Tiphone Mobile Indonesia, Tbk.</t>
  </si>
  <si>
    <t>Rp106.335.138</t>
  </si>
  <si>
    <t>EK9550030</t>
  </si>
  <si>
    <t>PEFINDO affirmed its “idA” rating for TELE and assigned its “idA” rating for its proposed Shelf Registered Bond</t>
  </si>
  <si>
    <t>Rp69.267.608</t>
  </si>
  <si>
    <t>9,2</t>
  </si>
  <si>
    <t>PEFINDO assigns “idA+” ratings for PT Timah (Persero) Tbk</t>
  </si>
  <si>
    <t>EK9549917</t>
  </si>
  <si>
    <t>Rp178.875.556</t>
  </si>
  <si>
    <t>8,2</t>
  </si>
  <si>
    <t>PEFINDO affirmed “idAA” ratings for PT Jasa Marga (Persero) Tbk, outlook revised to negative</t>
  </si>
  <si>
    <t>LW1711131</t>
  </si>
  <si>
    <t>Gajah Tunggal, Tbk.</t>
  </si>
  <si>
    <t>Rp51.453.330</t>
  </si>
  <si>
    <t>8,7</t>
  </si>
  <si>
    <t>MNC Kapital Indonesia, Tbk.</t>
  </si>
  <si>
    <t>LW1711818</t>
  </si>
  <si>
    <t>MNC Kapital Indonesia’s ratings affirmed at “idBBB”</t>
  </si>
  <si>
    <t>Rp131.109.980</t>
  </si>
  <si>
    <t>PEFINDO assigns “idA+” rating to PT Gajah Tunggal Tbk</t>
  </si>
  <si>
    <t>AN1313005</t>
  </si>
  <si>
    <t>Bank Tabungan Negara’s rating is affirmed at “idAA”</t>
  </si>
  <si>
    <t>Rp97.796.690</t>
  </si>
  <si>
    <t>Bank Victoria International, Tbk.</t>
  </si>
  <si>
    <t>8,8</t>
  </si>
  <si>
    <t>AN1314128</t>
  </si>
  <si>
    <t>JPFA’s ratings downgraded to “idA”</t>
  </si>
  <si>
    <t>PT Bank Victoria International Tbk’s rating affirmed at “idA-”, outlook revised back to “stable”</t>
  </si>
  <si>
    <t>Rp85.050.408</t>
  </si>
  <si>
    <t>AN1312601</t>
  </si>
  <si>
    <t>PEFINDO affirmed its “idA” rating for TELE</t>
  </si>
  <si>
    <t>Global Mediacom, Tbk.</t>
  </si>
  <si>
    <t>Rp69.559.353</t>
  </si>
  <si>
    <t>8,3</t>
  </si>
  <si>
    <t>AN1313880</t>
  </si>
  <si>
    <t>Adira Dinamika Multi Finance Tbk’s corporate and bonds ratings affirmed at “idAAA”</t>
  </si>
  <si>
    <t>PEFINDO assigns “idA+” rating for PT Global Mediacom Tbk’s proposed shelf registered bonds</t>
  </si>
  <si>
    <t>Rp74.643.828</t>
  </si>
  <si>
    <t>JV7660196</t>
  </si>
  <si>
    <t>Rp206.928.668</t>
  </si>
  <si>
    <t>JV7660410</t>
  </si>
  <si>
    <t>PT Bank Rakyat Indonesia (Persero) Tbk’s corporate and bonds ratings assigned at “idAAA”</t>
  </si>
  <si>
    <t>Bank Negara Indonesia (Persero), Tbk.</t>
  </si>
  <si>
    <t>Rp173.425.300</t>
  </si>
  <si>
    <t>QZ9785473</t>
  </si>
  <si>
    <t>Modernland Realty, Tbk.</t>
  </si>
  <si>
    <t>Bank Negara Indonesia is rated “idAAA”, outlook stable</t>
  </si>
  <si>
    <t>MDLN’s Shelf-Registration Bond assigned at “idA”</t>
  </si>
  <si>
    <t>Rp71.141.272</t>
  </si>
  <si>
    <t>QZ9785432</t>
  </si>
  <si>
    <t>Batavia Prosperindo Finance, Tbk.</t>
  </si>
  <si>
    <t>Bank Bukopin’s rating reaffirmed at “idA+”</t>
  </si>
  <si>
    <t>Rp14.243.014</t>
  </si>
  <si>
    <t>QZ9785440</t>
  </si>
  <si>
    <t>PEFINDO affirms “idBBB” rating for PT Batavia Prosperindo Finance</t>
  </si>
  <si>
    <t>PEFINDO revised the outlook for the corporate rating of PT Mitra Adiperkasa Tbk to “negative”</t>
  </si>
  <si>
    <t>Rp35.201.646</t>
  </si>
  <si>
    <t>Bank Maybank Indonesia, Tbk.</t>
  </si>
  <si>
    <t>QZ9785457</t>
  </si>
  <si>
    <t>Bank Tabungan Negara Persero Tbk PT</t>
  </si>
  <si>
    <t>“idAAA” rating assigned for the proposed Shelf Registration Bond II/2017 and “idAAA(sy)” for the proposed Shelf Registration Sukuk Mudharabah II/2017 for PT Bank Maybank Indonesia Tbk</t>
  </si>
  <si>
    <t>Rp124.346.429</t>
  </si>
  <si>
    <t>idAA+</t>
  </si>
  <si>
    <t>QZ1987903</t>
  </si>
  <si>
    <t>Bank Rakyat Indonesia Agroniaga, Tbk.</t>
  </si>
  <si>
    <t>Telekomunikasi Indonesia, Tbk.</t>
  </si>
  <si>
    <t>Rp101.327.671</t>
  </si>
  <si>
    <t>PEFINDO assigns “idAA” rating for PT Bank Rakyat Indonesia Agroniaga Tbk’s proposed Bond I Year 2017</t>
  </si>
  <si>
    <t>PEFINDO affirmed its “idAAA” ratings for Telkom’s corporate, Bond, and its proposed Shelf Registered Bond</t>
  </si>
  <si>
    <t>QZ1987168</t>
  </si>
  <si>
    <t>Bank Panin Dubai Syariah, Tbk.</t>
  </si>
  <si>
    <t>Rp97.076.438</t>
  </si>
  <si>
    <t>“idA+” rating for PT Bank Panin Syariah Tbk</t>
  </si>
  <si>
    <t>AN9633073</t>
  </si>
  <si>
    <t>PEFINDO affirms “idA” rating to PT Tiphone Mobile Indonesia Tbk</t>
  </si>
  <si>
    <t>Rp109.895.025</t>
  </si>
  <si>
    <t>AN9597955</t>
  </si>
  <si>
    <t>Bank Capital Indonesia, Tbk.</t>
  </si>
  <si>
    <t>Rp63.943.013</t>
  </si>
  <si>
    <t>PEFINDO affirms “idBBB+” rating for PT Bank Capital Indonesia Tbk</t>
  </si>
  <si>
    <t>AN9634402</t>
  </si>
  <si>
    <t>Rp103.898.025</t>
  </si>
  <si>
    <t>PEFINDO lowered Bank Muamalat’s rating to “idA+” from “idAA-"</t>
  </si>
  <si>
    <t>AN9634519</t>
  </si>
  <si>
    <t>Bank Victoria International Tbk PT</t>
  </si>
  <si>
    <t>Sinar Mas Agro Resources and Technology, Tbk.</t>
  </si>
  <si>
    <t>PEFINDO affirms its “idBBB” rating for PT MNC Kapital Indonesia Tbk</t>
  </si>
  <si>
    <t>10,3</t>
  </si>
  <si>
    <t>PEFINDO has affirmed its “idAA-” ratings for SMAR</t>
  </si>
  <si>
    <t>AO0808698</t>
  </si>
  <si>
    <t>Tiga Pilar Sejahtera Food, Tbk.</t>
  </si>
  <si>
    <t>Rp3.739.295</t>
  </si>
  <si>
    <t>idBBB</t>
  </si>
  <si>
    <t>AN7627325</t>
  </si>
  <si>
    <t>Batavia Prosperindo Finance Tbk PT</t>
  </si>
  <si>
    <t>PEFINDO affirms “idA” rating to PT Tiga Pilar Sejahtera Food Tbk</t>
  </si>
  <si>
    <t>Rp12.695.090</t>
  </si>
  <si>
    <t>LW6385535</t>
  </si>
  <si>
    <t>Ratings of PT Global Mediacom Tbk and its Bond Affirmed at “idA+”</t>
  </si>
  <si>
    <t>Semen Gresik (Persero), Tbk.</t>
  </si>
  <si>
    <t>Bumi Serpong Damai Tbk PT</t>
  </si>
  <si>
    <t>Rp1.868.740</t>
  </si>
  <si>
    <t>LW4411507</t>
  </si>
  <si>
    <t>PEFINDO assigns “idAA+” rating to PT Semen Indonesia (Persero) Tbk</t>
  </si>
  <si>
    <t>Rp46.718.500</t>
  </si>
  <si>
    <t>Intiland Development, Tbk.</t>
  </si>
  <si>
    <t>Panorama Sentrawisata, Tbk.</t>
  </si>
  <si>
    <t>LW4409188</t>
  </si>
  <si>
    <t>DILD’s ratings are affirmed at “idA”</t>
  </si>
  <si>
    <t>Chandra Asri Petrochemical Tbk PT</t>
  </si>
  <si>
    <t>Rp10.296.788</t>
  </si>
  <si>
    <t>PEFINDO affirms “idA-” ratings to PT Panorama Sentrawisata Tbk and its bonds</t>
  </si>
  <si>
    <t>11,3</t>
  </si>
  <si>
    <t>AL2104233</t>
  </si>
  <si>
    <t>PEFINDO assigns its ”idAA” rating to Bank QNB Indonesia</t>
  </si>
  <si>
    <t>Rp26.848.912</t>
  </si>
  <si>
    <t>10,8</t>
  </si>
  <si>
    <t>AL2104092</t>
  </si>
  <si>
    <t>Lautan Luas, Tbk.</t>
  </si>
  <si>
    <t>PEFINDO affirms “idAA” rating for Panin Bank</t>
  </si>
  <si>
    <t>The ratings of PT Lautan Luas Tbk’s and Shelf-Registered Bond I affirmed at “idA-”</t>
  </si>
  <si>
    <t>Rp16.869.807</t>
  </si>
  <si>
    <t>9,75</t>
  </si>
  <si>
    <t>AQ3071315</t>
  </si>
  <si>
    <t>Bumi Serpong Damai, Tbk.</t>
  </si>
  <si>
    <t>Industri Kereta Api (Persero)</t>
  </si>
  <si>
    <t>BSDE’s ratings are affirmed at “idAA-”</t>
  </si>
  <si>
    <t>Rp11.014.020</t>
  </si>
  <si>
    <t>AQ3071281</t>
  </si>
  <si>
    <t>Adhi Karya (Persero), Tbk.</t>
  </si>
  <si>
    <t>PEFINDO assigns “idA” ratings to PT Industri Kereta Api (Persero) and its MTN</t>
  </si>
  <si>
    <t>PEFINDO affirmed its “idA” ratings for PT Adhi Karya (Persero) Tbk., its Bond and Sukuk with “Negative” Outlook</t>
  </si>
  <si>
    <t>Rp8.829.573</t>
  </si>
  <si>
    <t>9,1</t>
  </si>
  <si>
    <t>AQ3071307</t>
  </si>
  <si>
    <t>Mandala Multifinance, Tbk.</t>
  </si>
  <si>
    <t>Fast Food Indonesia Tbk PT</t>
  </si>
  <si>
    <t>Rp15.305.740</t>
  </si>
  <si>
    <t>PT Mandala Multifinance Tbk’s ratings affirmed at “idA”</t>
  </si>
  <si>
    <t>QZ6974575</t>
  </si>
  <si>
    <t>Global Mediacom Tbk PT</t>
  </si>
  <si>
    <t>Rp18.846.600</t>
  </si>
  <si>
    <t>Agung Podomoro Land, Tbk.</t>
  </si>
  <si>
    <t>PEFINDO affirms the “idA+” ratings for SMAR and its Bond</t>
  </si>
  <si>
    <t>APLN ratings affirmed at “idA”</t>
  </si>
  <si>
    <t>AO9654077</t>
  </si>
  <si>
    <t>Rp11.307.960</t>
  </si>
  <si>
    <t>PEFINDO affirmed its “idA-” ratings for PT Panorama Sentrawisata Tbk and its Shelf-Registered Bond I/2013</t>
  </si>
  <si>
    <t>AO9654093</t>
  </si>
  <si>
    <t>Rp60.023.835</t>
  </si>
  <si>
    <t>AO3139042</t>
  </si>
  <si>
    <t>BII’s rating affirmed at ”idAAA”</t>
  </si>
  <si>
    <t>Rp15.889.759</t>
  </si>
  <si>
    <t>AO3142756</t>
  </si>
  <si>
    <t>Indofood Sukses Makmur, Tbk.</t>
  </si>
  <si>
    <t>Impack Pratama Industri Tbk PT</t>
  </si>
  <si>
    <t>Bank Victoria’s rating affirmed at “idA-”</t>
  </si>
  <si>
    <t>Rp29.722.080</t>
  </si>
  <si>
    <t>AL0875941</t>
  </si>
  <si>
    <t>Buana Finance, Tbk.</t>
  </si>
  <si>
    <t>Rp7.430.520</t>
  </si>
  <si>
    <t>10,5</t>
  </si>
  <si>
    <t>AL0876022</t>
  </si>
  <si>
    <t>PEFINDO assigns its “idAA+” rating for PT Indofood Sukses Makmur Tbk proposed bond</t>
  </si>
  <si>
    <t>PT Buana Finance Tbk’s rating affirmed at “idA-”</t>
  </si>
  <si>
    <t>Indofood Sukses Makmur Tbk PT</t>
  </si>
  <si>
    <t>Rp150.240.400</t>
  </si>
  <si>
    <t>AN4791058</t>
  </si>
  <si>
    <t>Indosat Tbk PT</t>
  </si>
  <si>
    <t>Rp79.288.158</t>
  </si>
  <si>
    <t>BNI’s rating assigned at ”idAAA”</t>
  </si>
  <si>
    <t>QZ2823321</t>
  </si>
  <si>
    <t>PEFINDO affirms “idA-” ratings to PT Agung Podomoro Land Tbk and its bonds</t>
  </si>
  <si>
    <t>Clipan Finance Indonesia, Tbk.</t>
  </si>
  <si>
    <t>Rp55.585.013</t>
  </si>
  <si>
    <t>QZ2823362</t>
  </si>
  <si>
    <t>PEFINDO assigned “idA+” ratings for PT Clipan Finance Indonesia Tbk and its MTN</t>
  </si>
  <si>
    <t>Rp4.619.463</t>
  </si>
  <si>
    <t>QZ2929607</t>
  </si>
  <si>
    <t>Rp4.089.361</t>
  </si>
  <si>
    <t>QZ2929631</t>
  </si>
  <si>
    <t>MDLN’s ratings affirmed at “idA”</t>
  </si>
  <si>
    <t>PEFINDO affirms “idA+” rating for PT Global Mediacom Tbk with a stable outlook</t>
  </si>
  <si>
    <t>Rp8.708.824</t>
  </si>
  <si>
    <t>QZ2823396</t>
  </si>
  <si>
    <t>Selamat Sempurna, Tbk.</t>
  </si>
  <si>
    <t>PEFINDO upgraded ratings of PT Selamat Sempurna Tbk and its bond to “idAA”</t>
  </si>
  <si>
    <t>Rp15.221.509</t>
  </si>
  <si>
    <t>QZ2823610</t>
  </si>
  <si>
    <t>PEFINDO assigns its “idAAA” rating for Indosat’s new bond and sukuk</t>
  </si>
  <si>
    <t>PEFINDO has affirmed its “idAA-” rating for KAEF &amp; assigned its “idAA-” rating to the proposed MTN I/2014</t>
  </si>
  <si>
    <t>Rp757.289</t>
  </si>
  <si>
    <t>QZ2929615</t>
  </si>
  <si>
    <t>PEFINDO affirms Bank Muamalat’s rating at idA</t>
  </si>
  <si>
    <t>Rp58.887.728</t>
  </si>
  <si>
    <t>Telkom’s corporate and Bond ratings are maintained at “idAAA”</t>
  </si>
  <si>
    <t>EK9433153</t>
  </si>
  <si>
    <t>Bank Woori Saudara Indonesia 1906, Tbk.</t>
  </si>
  <si>
    <t>Rp43.977.536</t>
  </si>
  <si>
    <t>Bank Woori Saudara’s rating raised to “idA+”</t>
  </si>
  <si>
    <t>EK9433211</t>
  </si>
  <si>
    <t>Express Transindo Utama, Tbk.</t>
  </si>
  <si>
    <t>PEFINDO affirms “idA-” ratings to PT Adhi Karya (Persero) Tbk and its Bonds and “idA-(sy) for its Sukuk</t>
  </si>
  <si>
    <t>Rp63.427.613</t>
  </si>
  <si>
    <t>TAXI: Rating affirmed at “idA”</t>
  </si>
  <si>
    <t>AN7628448</t>
  </si>
  <si>
    <t>Nippon Indosari Corpindo, Tbk.</t>
  </si>
  <si>
    <t>Rp47.194.954</t>
  </si>
  <si>
    <t>AN7628554</t>
  </si>
  <si>
    <t>PEFINDO affirmed “idAA-” ratings for PT Nippon Indosari Corpindo Tbk and its Shelf Registered Bond I/2013</t>
  </si>
  <si>
    <t>PT Bank Panin Dubai Syariah Tbk is rated “idAA-” with stable outlook</t>
  </si>
  <si>
    <t>Rp23.447.174</t>
  </si>
  <si>
    <t>8,55</t>
  </si>
  <si>
    <t>AN7628828</t>
  </si>
  <si>
    <t>Rp4.509.072</t>
  </si>
  <si>
    <t>PEFINDO affirms “idA” rating to PT Modernland Realty Tbk</t>
  </si>
  <si>
    <t>AN7630394</t>
  </si>
  <si>
    <t>PEFINDO affirmed its “idAA-” ratings for PT Mayora Indah Tbk., its Bond and Sukuk with “Negative” Outlook</t>
  </si>
  <si>
    <t>Rp40.431.346</t>
  </si>
  <si>
    <t>AN7628885</t>
  </si>
  <si>
    <t>PEFINDO assigned its “idAAA” rating to PT Bank Rakyat Indonesia (Persero) Tbk</t>
  </si>
  <si>
    <t>PEFINDO affirms “idA-” ratings to Intiland and its bonds</t>
  </si>
  <si>
    <t>Rp28.407.154</t>
  </si>
  <si>
    <t>AN7628851</t>
  </si>
  <si>
    <t>Rating of Bank OCBC NISP’s maturing bond affirmed at “idAAA”</t>
  </si>
  <si>
    <t>Rp4.734.526</t>
  </si>
  <si>
    <t>AN7630493</t>
  </si>
  <si>
    <t>PEFINDO affirms its “idA+” rating for PT Clipan Finance Indonesia Tbk</t>
  </si>
  <si>
    <t>Ratings for PT Tiga Pilar Sejahtera Food Tbk affirmed at “idA-”</t>
  </si>
  <si>
    <t>Rp12.024.192</t>
  </si>
  <si>
    <t>Siantar Top, Tbk.</t>
  </si>
  <si>
    <t>AN7630329</t>
  </si>
  <si>
    <t>PEFINDO affirmed “idA” ratings for PT Siantar Top Tbk and its Shelf Registered Bond I/2014</t>
  </si>
  <si>
    <t>PEFINDO affirms “idA-” ratings for PT Lautan Luas Tbk and its Shelf-Registered Bond I/2013</t>
  </si>
  <si>
    <t>Rp1.277.570</t>
  </si>
  <si>
    <t>AN7630287</t>
  </si>
  <si>
    <t>Bank BJB’s rating stays at “idAA-” with “negative” outlook</t>
  </si>
  <si>
    <t>Phapros Tbk</t>
  </si>
  <si>
    <t>Rp37.773.529</t>
  </si>
  <si>
    <t>AP8401659</t>
  </si>
  <si>
    <t>PEFINDO assigns “idA-” ratings to PT Phapros Tbk</t>
  </si>
  <si>
    <t>PEFINDO has affirmed its “idA+“ ratings for PT Wijaya Karya (Persero) Tbk. and its Medium Term Notes 2014</t>
  </si>
  <si>
    <t>Rp14.266.714</t>
  </si>
  <si>
    <t>AP8401667</t>
  </si>
  <si>
    <t>Bank Capital’s rating is affirmed at “idBBB+”</t>
  </si>
  <si>
    <t>Rp49.748.698</t>
  </si>
  <si>
    <t>AP8395281</t>
  </si>
  <si>
    <t>Perdana Gapuraprima, Tbk.</t>
  </si>
  <si>
    <t>PEFINDO affirms its “idAA+” ratings for PT Indofood Sukses Makmur Tbk and its bonds</t>
  </si>
  <si>
    <t>Peringkat PT Perdana Gapuraprima Tbk dan MTN ditetapkan di “idBBB+”</t>
  </si>
  <si>
    <t>Rp75.177.454</t>
  </si>
  <si>
    <t>AP6902591</t>
  </si>
  <si>
    <t>Weha Transportasi Indonesia, Tbk.</t>
  </si>
  <si>
    <t>WEHA’s ratings affirmed at idBBB+, outlook revised to negative</t>
  </si>
  <si>
    <t>Rp36.812.558</t>
  </si>
  <si>
    <t>7,65</t>
  </si>
  <si>
    <t>AP8400073</t>
  </si>
  <si>
    <t>PEFINDO changed TRIO’s rating to “idBBB+”</t>
  </si>
  <si>
    <t>Rp1.552.337</t>
  </si>
  <si>
    <t>AP8401618</t>
  </si>
  <si>
    <t>PEFINDO revises the outlook of PT Surya Semesta Internusa Tbk’s corporate rating to “negative”</t>
  </si>
  <si>
    <t>PT Batavia Prosperindo Finance Tbk’s rating affirmed at “idBBB”</t>
  </si>
  <si>
    <t>Rp1.034.891</t>
  </si>
  <si>
    <t>AP8400081</t>
  </si>
  <si>
    <t>PEFINDO affirms idAAA rating for PT Bank Maybank Indonesia Tbk (BNII)</t>
  </si>
  <si>
    <t>Rp16.262.576</t>
  </si>
  <si>
    <t>PEFINDO changed TRIO’s ratings to “idBBB” with “stable” outlook</t>
  </si>
  <si>
    <t>AP6902609</t>
  </si>
  <si>
    <t>PEFINDO affirms “idAA-” ratings for PT AKR Corporindo Tbk and its Bond I/2012, outlook revises to “stable”</t>
  </si>
  <si>
    <t>Rp960.970</t>
  </si>
  <si>
    <t>AP8401626</t>
  </si>
  <si>
    <t>PEFINDO affirms “idAA-” ratings to PT Bumi Serpong Damai Tbk.</t>
  </si>
  <si>
    <t>Rp19.219.408</t>
  </si>
  <si>
    <t>AP8395299</t>
  </si>
  <si>
    <t>Intiland Development Tbk PT</t>
  </si>
  <si>
    <t>PEFINDO downgrades the ratings of PT PP Properti Tbk to “idBBB+” from “idA-”</t>
  </si>
  <si>
    <t>Rp32.597.122</t>
  </si>
  <si>
    <t>LW6380171</t>
  </si>
  <si>
    <t>Rp12.338.163</t>
  </si>
  <si>
    <t>LW6381831</t>
  </si>
  <si>
    <t>Issuer Name</t>
  </si>
  <si>
    <t>Issue Date</t>
  </si>
  <si>
    <t>Maturity</t>
  </si>
  <si>
    <t>Yld to Mty (Mid)</t>
  </si>
  <si>
    <t>Amount Issued</t>
  </si>
  <si>
    <t>Cpn %</t>
  </si>
  <si>
    <t>PEFINDO Rtg</t>
  </si>
  <si>
    <t>Bloomberg ID</t>
  </si>
  <si>
    <t>S&amp;P Rating</t>
  </si>
  <si>
    <t>Moody Rtg</t>
  </si>
  <si>
    <t>Kimia Farma Persero Tbk PT</t>
  </si>
  <si>
    <t>Rp30.183.000</t>
  </si>
  <si>
    <t>AP1153299</t>
  </si>
  <si>
    <t>Rp43.601.460</t>
  </si>
  <si>
    <t>PEFINDO affirms “idAAA” rating for Perusahaan Perseroan (Persero) PT Telekomunikasi Indonesia Tbk</t>
  </si>
  <si>
    <t>AR7374390</t>
  </si>
  <si>
    <t>Lautan Luas Tbk PT</t>
  </si>
  <si>
    <t>Rp15.025.740</t>
  </si>
  <si>
    <t>AN7217242</t>
  </si>
  <si>
    <t>PEFINDO affirms its “idAAA” ratings for PT Indosat Tbk and its bonds</t>
  </si>
  <si>
    <t>Rp26.967.022</t>
  </si>
  <si>
    <t>AQ2190199</t>
  </si>
  <si>
    <t>Rp21.122.318</t>
  </si>
  <si>
    <t>PEFINDO affirms its “idAA+” rating for PT Bank Tabungan Negara (Persero) Tbk</t>
  </si>
  <si>
    <t>AN7217259</t>
  </si>
  <si>
    <t>Mayora Indah Tbk PT</t>
  </si>
  <si>
    <t>Rp37.489.700</t>
  </si>
  <si>
    <t>AM1878611</t>
  </si>
  <si>
    <t>Rating for MFIN’s maturing Shelf-Registration Bond affirmed at ”idA”</t>
  </si>
  <si>
    <t>Rp40.608.370</t>
  </si>
  <si>
    <t>AQ4542009</t>
  </si>
  <si>
    <t>Medco Energi Internasional Tbk PT</t>
  </si>
  <si>
    <t>PEFINDO assigns “idAA” rating to PT Bank Rakyat Indonesia Agroniaga Tbk</t>
  </si>
  <si>
    <t>Rp21.812.592</t>
  </si>
  <si>
    <t>QZ5751867</t>
  </si>
  <si>
    <t>Perusahaan Gas Negara (Persero) Tbk</t>
  </si>
  <si>
    <t>Rp15.975.419</t>
  </si>
  <si>
    <t>PEFINDO assigns “idAAA” rating to PT Perusahaan Gas Negara (Persero) Tbk</t>
  </si>
  <si>
    <t>QZ5752725</t>
  </si>
  <si>
    <t>Garuda Indonesia (Persero), Tbk.</t>
  </si>
  <si>
    <t>Rp11.236.785</t>
  </si>
  <si>
    <t>PEFINDO assigns “idBBB+” rating to PT Garuda Indonesia (Persero) Tbk</t>
  </si>
  <si>
    <t>AP3229857</t>
  </si>
  <si>
    <t>Bank Yudha Bhakti, Tbk.</t>
  </si>
  <si>
    <t>Rp30.780.633</t>
  </si>
  <si>
    <t>PEFINDO assigns “idBBB+” rating to PT Bank Yudha Bhakti Tbk</t>
  </si>
  <si>
    <t>AP3229782</t>
  </si>
  <si>
    <t>Rp70.350.599</t>
  </si>
  <si>
    <t>LW6599770</t>
  </si>
  <si>
    <t>PEFINDO revises the outlook for the corporate rating of PT PP Properti Tbk to “negative”</t>
  </si>
  <si>
    <t>Rp24.923.777</t>
  </si>
  <si>
    <t>LW6599291</t>
  </si>
  <si>
    <t>Rp18.732.104</t>
  </si>
  <si>
    <t>AN7802449</t>
  </si>
  <si>
    <t>PEFINDO assigns “idAA-” rating to PT Mayora Indah Tbk’s proposed Shelf Registration Bond I/2017</t>
  </si>
  <si>
    <t>Rp28.568.210</t>
  </si>
  <si>
    <t>AM9033615</t>
  </si>
  <si>
    <t>Rp75.180</t>
  </si>
  <si>
    <t>AM9054934</t>
  </si>
  <si>
    <t>Rp526.257</t>
  </si>
  <si>
    <t>11,8</t>
  </si>
  <si>
    <t>AM9055758</t>
  </si>
  <si>
    <t>Rp372.163</t>
  </si>
  <si>
    <t>AL5696631</t>
  </si>
  <si>
    <t>Rp18.310.395</t>
  </si>
  <si>
    <t>AL5696565</t>
  </si>
  <si>
    <t>Rp1.711.948</t>
  </si>
  <si>
    <t>AL5698850</t>
  </si>
  <si>
    <t>Rp55.000.000</t>
  </si>
  <si>
    <t>5,2</t>
  </si>
  <si>
    <t>AL3843094</t>
  </si>
  <si>
    <t>Modernland Realty Tbk PT</t>
  </si>
  <si>
    <t>Rp11.221.665</t>
  </si>
  <si>
    <t>12,5</t>
  </si>
  <si>
    <t>EK9550337</t>
  </si>
  <si>
    <t>Nippon Indosari Corpindo Tbk PT</t>
  </si>
  <si>
    <t>Rp37.953.550</t>
  </si>
  <si>
    <t>EK8143647</t>
  </si>
  <si>
    <t>Panorama Sentrawisata Tbk PT</t>
  </si>
  <si>
    <t>Rp25.786.892</t>
  </si>
  <si>
    <t>JK5022807</t>
  </si>
  <si>
    <t>Pembangunan Jaya Ancol Tbk PT</t>
  </si>
  <si>
    <t>Rp19.267.825</t>
  </si>
  <si>
    <t>QZ3304438</t>
  </si>
  <si>
    <t>Rp3.853.565</t>
  </si>
  <si>
    <t>QZ3304495</t>
  </si>
  <si>
    <t>PP Properti Tbk PT</t>
  </si>
  <si>
    <t>Rp30.525.040</t>
  </si>
  <si>
    <t>LW7219998</t>
  </si>
  <si>
    <t>Rp15.262.520</t>
  </si>
  <si>
    <t>LW7219964</t>
  </si>
  <si>
    <t>Semen Indonesia Persero Tbk PT</t>
  </si>
  <si>
    <t>Rp225.504.600</t>
  </si>
  <si>
    <t>AN5951388</t>
  </si>
  <si>
    <t>Siantar Top Tbk PT</t>
  </si>
  <si>
    <t>Rp15.298.300</t>
  </si>
  <si>
    <t>JK7320365</t>
  </si>
  <si>
    <t>Rp22.947.450</t>
  </si>
  <si>
    <t>JK7315092</t>
  </si>
  <si>
    <t>Summarecon Agung Tbk PT</t>
  </si>
  <si>
    <t>Rp59.186.880</t>
  </si>
  <si>
    <t>AQ1248980</t>
  </si>
  <si>
    <t>Surya Semesta Internusa Tbk PT</t>
  </si>
  <si>
    <t>Rp39.110.421</t>
  </si>
  <si>
    <t>QZ2408644</t>
  </si>
  <si>
    <t>Rp29.907.969</t>
  </si>
  <si>
    <t>QZ2408701</t>
  </si>
  <si>
    <t>Telekomunikasi Indonesia Persero Tbk PT</t>
  </si>
  <si>
    <t>Rp165.625.240</t>
  </si>
  <si>
    <t>EK9548893</t>
  </si>
  <si>
    <t>Rp112.926.300</t>
  </si>
  <si>
    <t>EK9549255</t>
  </si>
  <si>
    <t>Rp158.096.820</t>
  </si>
  <si>
    <t>EK9549073</t>
  </si>
  <si>
    <t>Rp90.341.040</t>
  </si>
  <si>
    <t>10,6</t>
  </si>
  <si>
    <t>EK9549131</t>
  </si>
  <si>
    <t>Tiga Pilar Sejahtera Food Tbk</t>
  </si>
  <si>
    <t>Rp77.293.220</t>
  </si>
  <si>
    <t>10,55</t>
  </si>
  <si>
    <t>idCCC</t>
  </si>
  <si>
    <t>LW6934688</t>
  </si>
  <si>
    <t>Timah Tbk PT</t>
  </si>
  <si>
    <t>Rp35.601.696</t>
  </si>
  <si>
    <t>AO8685692</t>
  </si>
  <si>
    <t>Rp8.900.424</t>
  </si>
  <si>
    <t>AO8686658</t>
  </si>
  <si>
    <t>Rp53.402.544</t>
  </si>
  <si>
    <t>AO8685809</t>
  </si>
  <si>
    <t>Rp13.350.636</t>
  </si>
  <si>
    <t>AO8686666</t>
  </si>
  <si>
    <t>Tiphone Mobile Indonesia Tbk PT</t>
  </si>
  <si>
    <t>Rp37.579.850</t>
  </si>
  <si>
    <t>EK9899858</t>
  </si>
  <si>
    <t>Rp38.617.444</t>
  </si>
  <si>
    <t>AN9014415</t>
  </si>
  <si>
    <t>Rp17.338.444</t>
  </si>
  <si>
    <t>AN9016774</t>
  </si>
  <si>
    <t>Rp19.586.099</t>
  </si>
  <si>
    <t>QZ7669455</t>
  </si>
  <si>
    <t>Tower Bersama Infrastructure Tbk PT</t>
  </si>
  <si>
    <t>Rp52.770.480</t>
  </si>
  <si>
    <t>ROA</t>
  </si>
  <si>
    <t>ROE</t>
  </si>
  <si>
    <t>DAR</t>
  </si>
  <si>
    <t>AO9514917</t>
  </si>
  <si>
    <t>DER</t>
  </si>
  <si>
    <t>CR</t>
  </si>
  <si>
    <t>RATING</t>
  </si>
  <si>
    <t>ICR</t>
  </si>
  <si>
    <t>Waskita Karya Persero Tbk PT</t>
  </si>
  <si>
    <t>Rp69.417.630</t>
  </si>
  <si>
    <t>QZ5744227</t>
  </si>
  <si>
    <t>Rp150.037.600</t>
  </si>
  <si>
    <t>LW3616767</t>
  </si>
  <si>
    <t>Rp68.101.033</t>
  </si>
  <si>
    <t>AM4030772</t>
  </si>
  <si>
    <t>Rp55.902.716</t>
  </si>
  <si>
    <t>AM4030178</t>
  </si>
  <si>
    <t>Rp85.092.180</t>
  </si>
  <si>
    <t>11,1</t>
  </si>
  <si>
    <t>QJ2182138</t>
  </si>
  <si>
    <t>DATE</t>
  </si>
  <si>
    <t>Agung Podomoro Land Tbk PT</t>
  </si>
  <si>
    <t>Jasa Marga (Persero) Tbk PT</t>
  </si>
  <si>
    <t>31/03/15</t>
  </si>
  <si>
    <t>30/06/15</t>
  </si>
  <si>
    <t>30/09/15</t>
  </si>
  <si>
    <t>30/12/15</t>
  </si>
  <si>
    <t>31/03/16</t>
  </si>
  <si>
    <t>30/06/16</t>
  </si>
  <si>
    <t>30/09/16</t>
  </si>
  <si>
    <t>30/12/16</t>
  </si>
  <si>
    <t>31/03/17</t>
  </si>
  <si>
    <t>22/06/17</t>
  </si>
  <si>
    <t>29/09/17</t>
  </si>
  <si>
    <t>Adhi Karya Tbk PT</t>
  </si>
  <si>
    <t>Aneka Tambang Tbk PT</t>
  </si>
  <si>
    <t>Jaminan</t>
  </si>
  <si>
    <t>Rating</t>
  </si>
  <si>
    <t>Express Transindo Utama Tbk PT</t>
  </si>
  <si>
    <t>PEFINDO Ratings</t>
  </si>
  <si>
    <t>ROA (%)</t>
  </si>
  <si>
    <t>ROE (%)</t>
  </si>
  <si>
    <t>Current Ratio</t>
  </si>
  <si>
    <t>DAR%</t>
  </si>
  <si>
    <t xml:space="preserve">DER </t>
  </si>
  <si>
    <t xml:space="preserve">Data </t>
  </si>
  <si>
    <t>q1 2017</t>
  </si>
  <si>
    <t>q4 2016</t>
  </si>
  <si>
    <t>q4 2015</t>
  </si>
  <si>
    <t>q2 2017</t>
  </si>
  <si>
    <t>q1 2016</t>
  </si>
  <si>
    <t>q3 2016</t>
  </si>
  <si>
    <t>q2 2015</t>
  </si>
  <si>
    <t>q2 2016</t>
  </si>
  <si>
    <t>EJ5983667</t>
  </si>
  <si>
    <t>9,8</t>
  </si>
  <si>
    <t>EJ2367849</t>
  </si>
  <si>
    <t>EK6366430</t>
  </si>
  <si>
    <t>EJ5844026</t>
  </si>
  <si>
    <t>12,25</t>
  </si>
  <si>
    <t>idD</t>
  </si>
  <si>
    <t>EK2691039</t>
  </si>
  <si>
    <t>EJ6841682</t>
  </si>
  <si>
    <t>EJ7472230</t>
  </si>
  <si>
    <t>10,85</t>
  </si>
  <si>
    <t>EJ7117785</t>
  </si>
  <si>
    <t>Jasa Marga Persero Tbk PT</t>
  </si>
  <si>
    <t>9,35</t>
  </si>
  <si>
    <t>EI4254344</t>
  </si>
  <si>
    <t>EJ8543161</t>
  </si>
  <si>
    <t>EJ1297567</t>
  </si>
  <si>
    <t>EJ4507616</t>
  </si>
  <si>
    <t>EJ7042876</t>
  </si>
  <si>
    <t>EJ2273252</t>
  </si>
  <si>
    <t>EJ6724060</t>
  </si>
  <si>
    <t>EK2751551</t>
  </si>
  <si>
    <t>EK6479118</t>
  </si>
  <si>
    <t>EJ1374358</t>
  </si>
  <si>
    <t>EJ2327942</t>
  </si>
  <si>
    <t>EJ2327991</t>
  </si>
  <si>
    <t>10,2</t>
  </si>
  <si>
    <t>EI2827117</t>
  </si>
  <si>
    <t>Aneka Tambang Tbk</t>
  </si>
  <si>
    <t>EI9006699</t>
  </si>
  <si>
    <t>9,05</t>
  </si>
  <si>
    <t>EI9007218</t>
  </si>
  <si>
    <t>EJ6155430</t>
  </si>
  <si>
    <t>EJ6155786</t>
  </si>
  <si>
    <t>EK3353068</t>
  </si>
  <si>
    <t>MNC Kapital Indonesia Tbk PT</t>
  </si>
  <si>
    <t>Cpn</t>
  </si>
  <si>
    <t>Sektor</t>
  </si>
  <si>
    <t>MDLN IJ Equity</t>
  </si>
  <si>
    <t>Date</t>
  </si>
  <si>
    <t>BS_TOT_ASSET</t>
  </si>
  <si>
    <t>BS_TOT_LIAB2</t>
  </si>
  <si>
    <t>TOTAL_EQUITY</t>
  </si>
  <si>
    <t>TIE</t>
  </si>
  <si>
    <t>ebit</t>
  </si>
  <si>
    <t>interest expense</t>
  </si>
  <si>
    <t>APLN IJ Equity</t>
  </si>
  <si>
    <t>1.2636</t>
  </si>
  <si>
    <t>1.4129</t>
  </si>
  <si>
    <t>1.089</t>
  </si>
  <si>
    <t>2.076</t>
  </si>
  <si>
    <t>1.9545</t>
  </si>
  <si>
    <t>1.6945</t>
  </si>
  <si>
    <t>1.773</t>
  </si>
  <si>
    <t>1.8323</t>
  </si>
  <si>
    <t>1.8779</t>
  </si>
  <si>
    <t>1.2228</t>
  </si>
  <si>
    <t>1.4396</t>
  </si>
  <si>
    <t>1.3892</t>
  </si>
  <si>
    <t>1.3839</t>
  </si>
  <si>
    <t>1.2655</t>
  </si>
  <si>
    <t>1.2074</t>
  </si>
  <si>
    <t>1.0678</t>
  </si>
  <si>
    <t>1.1551</t>
  </si>
  <si>
    <t>1.3571</t>
  </si>
  <si>
    <t>1.3646</t>
  </si>
  <si>
    <t>DILD IJ Equity</t>
  </si>
  <si>
    <t>351.732.856.853</t>
  </si>
  <si>
    <t>164.714.181.544</t>
  </si>
  <si>
    <t>239.105.058.950</t>
  </si>
  <si>
    <t>457.149.370.193</t>
  </si>
  <si>
    <t>28/03/13</t>
  </si>
  <si>
    <t>181,457,170,089 O</t>
  </si>
  <si>
    <t>28/06/13</t>
  </si>
  <si>
    <t>30/09/13</t>
  </si>
  <si>
    <t>30/12/13</t>
  </si>
  <si>
    <t>404.256.991.416</t>
  </si>
  <si>
    <t>28/03/14</t>
  </si>
  <si>
    <t>30/06/14</t>
  </si>
  <si>
    <t>30/09/14</t>
  </si>
  <si>
    <t>30/12/14</t>
  </si>
  <si>
    <t>JSMR IJ Equity</t>
  </si>
  <si>
    <t>MYOR IJ Equity</t>
  </si>
  <si>
    <t>3.1501</t>
  </si>
  <si>
    <t>2.8575</t>
  </si>
  <si>
    <t>2.4576</t>
  </si>
  <si>
    <t>2.4434</t>
  </si>
  <si>
    <t>2.4421</t>
  </si>
  <si>
    <t>2.0363</t>
  </si>
  <si>
    <t>2.0124</t>
  </si>
  <si>
    <t>2.0899</t>
  </si>
  <si>
    <t>2.1003</t>
  </si>
  <si>
    <t>2.0936</t>
  </si>
  <si>
    <t>2.199</t>
  </si>
  <si>
    <t>2.3653</t>
  </si>
  <si>
    <t>2.3623</t>
  </si>
  <si>
    <t>2.4584</t>
  </si>
  <si>
    <t>2.2067</t>
  </si>
  <si>
    <t>2.2502</t>
  </si>
  <si>
    <t>2.4431</t>
  </si>
  <si>
    <t>2.0943</t>
  </si>
  <si>
    <t>2.2597</t>
  </si>
  <si>
    <t>AKRA IJ Equity</t>
  </si>
  <si>
    <t>1.4448</t>
  </si>
  <si>
    <t>1.4157</t>
  </si>
  <si>
    <t>1.2329</t>
  </si>
  <si>
    <t>1.2412</t>
  </si>
  <si>
    <t>1.1714</t>
  </si>
  <si>
    <t>1.2386</t>
  </si>
  <si>
    <t>1.176</t>
  </si>
  <si>
    <t>1.6008</t>
  </si>
  <si>
    <t>1.1121</t>
  </si>
  <si>
    <t>1.0527</t>
  </si>
  <si>
    <t>1.2746</t>
  </si>
  <si>
    <t>1.0836</t>
  </si>
  <si>
    <t>1.3148</t>
  </si>
  <si>
    <t>1.4853</t>
  </si>
  <si>
    <t>1.3678</t>
  </si>
  <si>
    <t>1.4333</t>
  </si>
  <si>
    <t>1.4058</t>
  </si>
  <si>
    <t>1.5519</t>
  </si>
  <si>
    <t>1.4956</t>
  </si>
  <si>
    <t>1.7273</t>
  </si>
  <si>
    <t>1.6259</t>
  </si>
  <si>
    <t>1.3427</t>
  </si>
  <si>
    <t>1.5918</t>
  </si>
  <si>
    <t>1.2709</t>
  </si>
  <si>
    <t>1.3528</t>
  </si>
  <si>
    <t>1.414</t>
  </si>
  <si>
    <t>1.3726</t>
  </si>
  <si>
    <t>1.9723</t>
  </si>
  <si>
    <t>1.3087</t>
  </si>
  <si>
    <t>1.5193</t>
  </si>
  <si>
    <t>1.3674</t>
  </si>
  <si>
    <t>1.343</t>
  </si>
  <si>
    <t>ADHI IJ Equity</t>
  </si>
  <si>
    <t>1.7991</t>
  </si>
  <si>
    <t>1.2572</t>
  </si>
  <si>
    <t>1.4587</t>
  </si>
  <si>
    <t>1.3504</t>
  </si>
  <si>
    <t>1.3241</t>
  </si>
  <si>
    <t>1.5907</t>
  </si>
  <si>
    <t>1.2408</t>
  </si>
  <si>
    <t>1.3421</t>
  </si>
  <si>
    <t>1.391</t>
  </si>
  <si>
    <t>1.3019</t>
  </si>
  <si>
    <t>2.7738</t>
  </si>
  <si>
    <t>1.5605</t>
  </si>
  <si>
    <t>1.2906</t>
  </si>
  <si>
    <t>1.2594</t>
  </si>
  <si>
    <t>1.2242</t>
  </si>
  <si>
    <t>2.3304</t>
  </si>
  <si>
    <t>1.175</t>
  </si>
  <si>
    <t>1.0521</t>
  </si>
  <si>
    <t>1.2881</t>
  </si>
  <si>
    <t>1.2687</t>
  </si>
  <si>
    <t>2.1387</t>
  </si>
  <si>
    <t>1.5318</t>
  </si>
  <si>
    <t>1.1499</t>
  </si>
  <si>
    <t>1.2601</t>
  </si>
  <si>
    <t>1.2201</t>
  </si>
  <si>
    <t>2.4424</t>
  </si>
  <si>
    <t>1.292</t>
  </si>
  <si>
    <t>1.1818</t>
  </si>
  <si>
    <t>1.208</t>
  </si>
  <si>
    <t>1.017</t>
  </si>
  <si>
    <t>2.1903</t>
  </si>
  <si>
    <t>0.9689</t>
  </si>
  <si>
    <t>1.2204</t>
  </si>
  <si>
    <t>1.0842</t>
  </si>
  <si>
    <t>1.1226</t>
  </si>
  <si>
    <t>1.7622</t>
  </si>
  <si>
    <t>1.2918</t>
  </si>
  <si>
    <t>1.8093</t>
  </si>
  <si>
    <t>1.4564</t>
  </si>
  <si>
    <t>1.3077</t>
  </si>
  <si>
    <t>3.0985</t>
  </si>
  <si>
    <t>1.6073</t>
  </si>
  <si>
    <t>1.8602</t>
  </si>
  <si>
    <t>1.3576</t>
  </si>
  <si>
    <t>1.1407</t>
  </si>
  <si>
    <t>1.0465</t>
  </si>
  <si>
    <t>1.6276</t>
  </si>
  <si>
    <t>1.9825</t>
  </si>
  <si>
    <t>1.2797</t>
  </si>
  <si>
    <t>1.5849</t>
  </si>
  <si>
    <t>1.0199</t>
  </si>
  <si>
    <t>1.6531</t>
  </si>
  <si>
    <t>2.0626</t>
  </si>
  <si>
    <t>2.0895</t>
  </si>
  <si>
    <t>2.3411</t>
  </si>
  <si>
    <t>2.3445</t>
  </si>
  <si>
    <t>2.4929</t>
  </si>
  <si>
    <t>2.6506</t>
  </si>
  <si>
    <t>3.6889</t>
  </si>
  <si>
    <t>1.9783</t>
  </si>
  <si>
    <t>1.633</t>
  </si>
  <si>
    <t>3.0733</t>
  </si>
  <si>
    <t>2.5956</t>
  </si>
  <si>
    <t>2.5227</t>
  </si>
  <si>
    <t>2.1223</t>
  </si>
  <si>
    <t>1.6224</t>
  </si>
  <si>
    <t>2.9808</t>
  </si>
  <si>
    <t>2.7837</t>
  </si>
  <si>
    <t>2.6671</t>
  </si>
  <si>
    <t>2.0556</t>
  </si>
  <si>
    <t>3.8896</t>
  </si>
  <si>
    <t>2.7316</t>
  </si>
  <si>
    <t>2.9358</t>
  </si>
  <si>
    <t>17.0035</t>
  </si>
  <si>
    <t>24.7223</t>
  </si>
  <si>
    <t>2.6097</t>
  </si>
  <si>
    <t>1.8364</t>
  </si>
  <si>
    <t>3.5077</t>
  </si>
  <si>
    <t>1.6421</t>
  </si>
  <si>
    <t>-4.5372</t>
  </si>
  <si>
    <t>-7.9646</t>
  </si>
  <si>
    <t>2.6001</t>
  </si>
  <si>
    <t>15.8569</t>
  </si>
  <si>
    <t>24.5809</t>
  </si>
  <si>
    <t>2.46</t>
  </si>
  <si>
    <t>1.6647</t>
  </si>
  <si>
    <t>2.7516</t>
  </si>
  <si>
    <t>1.7159</t>
  </si>
  <si>
    <t>-3.9579</t>
  </si>
  <si>
    <t>-6.9176</t>
  </si>
  <si>
    <t>2.6979</t>
  </si>
  <si>
    <t>13.9721</t>
  </si>
  <si>
    <t>22.9157</t>
  </si>
  <si>
    <t>2.2301</t>
  </si>
  <si>
    <t>1.714</t>
  </si>
  <si>
    <t>0.477</t>
  </si>
  <si>
    <t>PANR IJ Equity</t>
  </si>
  <si>
    <t>1.669</t>
  </si>
  <si>
    <t>-1.3391</t>
  </si>
  <si>
    <t>-2.2909</t>
  </si>
  <si>
    <t>2.6863</t>
  </si>
  <si>
    <t>1.7087</t>
  </si>
  <si>
    <t>2.772</t>
  </si>
  <si>
    <t>1.6002</t>
  </si>
  <si>
    <t>0.5762</t>
  </si>
  <si>
    <t>1.6226</t>
  </si>
  <si>
    <t>0.2148</t>
  </si>
  <si>
    <t>0.3529</t>
  </si>
  <si>
    <t>1.1415</t>
  </si>
  <si>
    <t>0.7238</t>
  </si>
  <si>
    <t>0.6141</t>
  </si>
  <si>
    <t>3.0814</t>
  </si>
  <si>
    <t>2.3897</t>
  </si>
  <si>
    <t>1.8127</t>
  </si>
  <si>
    <t>1.0317</t>
  </si>
  <si>
    <t>1.5461</t>
  </si>
  <si>
    <t>2.2186</t>
  </si>
  <si>
    <t>2.5807</t>
  </si>
  <si>
    <t>1.85</t>
  </si>
  <si>
    <t>1.182</t>
  </si>
  <si>
    <t>1.4597</t>
  </si>
  <si>
    <t>2.2551</t>
  </si>
  <si>
    <t>2.824</t>
  </si>
  <si>
    <t>1.1364</t>
  </si>
  <si>
    <t>1.3664</t>
  </si>
  <si>
    <t>1.4678</t>
  </si>
  <si>
    <t>2.0534</t>
  </si>
  <si>
    <t>2.9623</t>
  </si>
  <si>
    <t>1.4071</t>
  </si>
  <si>
    <t>1.7672</t>
  </si>
  <si>
    <t>2.5143</t>
  </si>
  <si>
    <t>1.6517</t>
  </si>
  <si>
    <t>1.975</t>
  </si>
  <si>
    <t>1.5545</t>
  </si>
  <si>
    <t>1.977</t>
  </si>
  <si>
    <t>1.7435</t>
  </si>
  <si>
    <t>1.9569</t>
  </si>
  <si>
    <t>2.5053</t>
  </si>
  <si>
    <t>1.8834</t>
  </si>
  <si>
    <t>2.186</t>
  </si>
  <si>
    <t>1.7503</t>
  </si>
  <si>
    <t>2.6633</t>
  </si>
  <si>
    <t>1.6229</t>
  </si>
  <si>
    <t>2.3756</t>
  </si>
  <si>
    <t>46.4033</t>
  </si>
  <si>
    <t>1.388</t>
  </si>
  <si>
    <t>1.2525</t>
  </si>
  <si>
    <t>1.4321</t>
  </si>
  <si>
    <t>1.0705</t>
  </si>
  <si>
    <t>3.3556</t>
  </si>
  <si>
    <t>1.2859</t>
  </si>
  <si>
    <t>2.9643</t>
  </si>
  <si>
    <t>0.8966</t>
  </si>
  <si>
    <t>1.6323</t>
  </si>
  <si>
    <t>1.3456</t>
  </si>
  <si>
    <t>3.0418</t>
  </si>
  <si>
    <t>1.0378</t>
  </si>
  <si>
    <t>SMRA IJ Equity</t>
  </si>
  <si>
    <t>1.3107</t>
  </si>
  <si>
    <t>1.4522</t>
  </si>
  <si>
    <t>4.0769</t>
  </si>
  <si>
    <t>0.7011</t>
  </si>
  <si>
    <t>0.6172</t>
  </si>
  <si>
    <t>0.423</t>
  </si>
  <si>
    <t>0.441</t>
  </si>
  <si>
    <t>0.5272</t>
  </si>
  <si>
    <t>0.5337</t>
  </si>
  <si>
    <t>0.6579</t>
  </si>
  <si>
    <t>0.3892</t>
  </si>
  <si>
    <t>0.498</t>
  </si>
  <si>
    <t>0.4825</t>
  </si>
  <si>
    <t>0.5859</t>
  </si>
  <si>
    <t>0.4407</t>
  </si>
  <si>
    <t>0.5313</t>
  </si>
  <si>
    <t>0.4062</t>
  </si>
  <si>
    <t>0.4946</t>
  </si>
  <si>
    <t>1.9178</t>
  </si>
  <si>
    <t>1.6208</t>
  </si>
  <si>
    <t>1.8001</t>
  </si>
  <si>
    <t>1.8438</t>
  </si>
  <si>
    <t>1.4786</t>
  </si>
  <si>
    <t>1.6352</t>
  </si>
  <si>
    <t>1.5792</t>
  </si>
  <si>
    <t>1.6204</t>
  </si>
  <si>
    <t>1.6284</t>
  </si>
  <si>
    <t>1.7049</t>
  </si>
  <si>
    <t>1.601</t>
  </si>
  <si>
    <t>1.6618</t>
  </si>
  <si>
    <t>1.6831</t>
  </si>
  <si>
    <t>1.8101</t>
  </si>
  <si>
    <t>1.7053</t>
  </si>
  <si>
    <t>1.5081</t>
  </si>
  <si>
    <t>BSDE IJ Equity</t>
  </si>
  <si>
    <t>ebit (dalam jutaan)</t>
  </si>
  <si>
    <t>ANTM IJ Equity</t>
  </si>
  <si>
    <t>ebit (in jutaan)</t>
  </si>
  <si>
    <t>-1.5696</t>
  </si>
  <si>
    <t>-2.5276</t>
  </si>
  <si>
    <t>-3.105</t>
  </si>
  <si>
    <t>-5.1152</t>
  </si>
  <si>
    <t>-2.4042</t>
  </si>
  <si>
    <t>-4.2497</t>
  </si>
  <si>
    <t>-3.3898</t>
  </si>
  <si>
    <t>-5.9857</t>
  </si>
  <si>
    <t>-3.2106</t>
  </si>
  <si>
    <t>-5.8969</t>
  </si>
  <si>
    <t>-2.1645</t>
  </si>
  <si>
    <t>-3.9629</t>
  </si>
  <si>
    <t>-5.0158</t>
  </si>
  <si>
    <t>-9.296</t>
  </si>
  <si>
    <t>-5.5035</t>
  </si>
  <si>
    <t>-9.4897</t>
  </si>
  <si>
    <t>2.5932</t>
  </si>
  <si>
    <t>0.22</t>
  </si>
  <si>
    <t>0.3601</t>
  </si>
  <si>
    <t>-1.476</t>
  </si>
  <si>
    <t>-2.4446</t>
  </si>
  <si>
    <t>-1.0108</t>
  </si>
  <si>
    <t>-1.677</t>
  </si>
  <si>
    <t>1.821</t>
  </si>
  <si>
    <t>ROTI IJ Equity</t>
  </si>
  <si>
    <t>83.790.150.697</t>
  </si>
  <si>
    <t>140.400.712.168</t>
  </si>
  <si>
    <t>201.783.678.166</t>
  </si>
  <si>
    <t>106.359.316.987</t>
  </si>
  <si>
    <t>305.265.802.599</t>
  </si>
  <si>
    <t>453.658.490.001</t>
  </si>
  <si>
    <t>206.291.021.478</t>
  </si>
  <si>
    <t>323.852.635.796</t>
  </si>
  <si>
    <t>178.591.545.242</t>
  </si>
  <si>
    <t>96.916.926.564</t>
  </si>
  <si>
    <t>AISA IJ Equity</t>
  </si>
  <si>
    <t>TAXI IJ Equity</t>
  </si>
  <si>
    <t>ISAT IJ Equity</t>
  </si>
  <si>
    <t>INDF IJ Equity</t>
  </si>
  <si>
    <t>1.338.402</t>
  </si>
  <si>
    <t>4.765.274</t>
  </si>
  <si>
    <t>6.111.866</t>
  </si>
  <si>
    <t>1.598.383</t>
  </si>
  <si>
    <t>3.832.693</t>
  </si>
  <si>
    <t>5.369.837</t>
  </si>
  <si>
    <t>1.749.923</t>
  </si>
  <si>
    <t>3.850.750</t>
  </si>
  <si>
    <t>5.424.772</t>
  </si>
  <si>
    <t>1.878.888</t>
  </si>
  <si>
    <t>4.013.988</t>
  </si>
  <si>
    <t>5.932.140</t>
  </si>
  <si>
    <t>8.285.007</t>
  </si>
  <si>
    <t>2.587.622</t>
  </si>
  <si>
    <t>4.560.686</t>
  </si>
  <si>
    <t>6.800.634</t>
  </si>
  <si>
    <t>TLKM IJ Equity</t>
  </si>
  <si>
    <t>Modernland Realty Tbk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</si>
</sst>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mmm\ d\,\ yyyy"/>
    <numFmt numFmtId="165" formatCode="m/d/yyyy"/>
    <numFmt numFmtId="166" formatCode="mmm\ dd\,\ yyyy"/>
    <numFmt numFmtId="167" formatCode="mmmm\ d\,\ yyyy"/>
    <numFmt numFmtId="168" formatCode="mmmm\ dd\,\ yyyy"/>
    <numFmt numFmtId="169" formatCode="m/yyyy"/>
  </numFmts>
  <fonts count="16">
    <font>
      <sz val="10"/>
      <color rgb="FF000000"/>
      <name val="Arial"/>
    </font>
    <font>
      <sz val="10"/>
      <name val="Arial"/>
    </font>
    <font>
      <b/>
      <sz val="10"/>
      <name val="Arial"/>
    </font>
    <font>
      <u/>
      <sz val="10"/>
      <color rgb="FF263152"/>
      <name val="Geneva"/>
    </font>
    <font>
      <sz val="10"/>
      <color rgb="FF333333"/>
      <name val="Geneva"/>
    </font>
    <font>
      <u/>
      <sz val="10"/>
      <color rgb="FF263152"/>
      <name val="Geneva"/>
    </font>
    <font>
      <sz val="10"/>
      <color rgb="FF000000"/>
      <name val="Arial"/>
    </font>
    <font>
      <sz val="10"/>
      <name val="Arial"/>
    </font>
    <font>
      <b/>
      <sz val="10"/>
      <name val="Calibri"/>
    </font>
    <font>
      <sz val="10"/>
      <name val="Calibri"/>
    </font>
    <font>
      <sz val="11"/>
      <color rgb="FF000000"/>
      <name val="Calibri"/>
    </font>
    <font>
      <sz val="11"/>
      <name val="Calibri"/>
    </font>
    <font>
      <b/>
      <sz val="10"/>
      <color rgb="FF000000"/>
      <name val="Arial"/>
    </font>
    <font>
      <sz val="10"/>
      <name val="Calibri"/>
    </font>
    <font>
      <sz val="10"/>
      <name val="'Arial"/>
    </font>
    <font>
      <sz val="10"/>
      <name val="'Arial'"/>
    </font>
  </fonts>
  <fills count="11">
    <fill>
      <patternFill patternType="none"/>
    </fill>
    <fill>
      <patternFill patternType="gray125"/>
    </fill>
    <fill>
      <patternFill patternType="solid">
        <fgColor rgb="FFA0BDDC"/>
        <bgColor rgb="FFA0BDDC"/>
      </patternFill>
    </fill>
    <fill>
      <patternFill patternType="solid">
        <fgColor rgb="FFD1DFEE"/>
        <bgColor rgb="FFD1DFEE"/>
      </patternFill>
    </fill>
    <fill>
      <patternFill patternType="solid">
        <fgColor rgb="FFCCCCCC"/>
        <bgColor rgb="FFCCCCCC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4F81BD"/>
        <bgColor rgb="FF4F81BD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1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0" fontId="3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left"/>
    </xf>
    <xf numFmtId="165" fontId="2" fillId="0" borderId="0" xfId="0" applyNumberFormat="1" applyFont="1" applyAlignment="1"/>
    <xf numFmtId="3" fontId="2" fillId="0" borderId="0" xfId="0" applyNumberFormat="1" applyFont="1" applyAlignment="1"/>
    <xf numFmtId="0" fontId="5" fillId="3" borderId="0" xfId="0" applyFont="1" applyFill="1" applyAlignment="1">
      <alignment horizontal="left"/>
    </xf>
    <xf numFmtId="166" fontId="4" fillId="2" borderId="0" xfId="0" applyNumberFormat="1" applyFont="1" applyFill="1" applyAlignment="1">
      <alignment horizontal="left"/>
    </xf>
    <xf numFmtId="164" fontId="4" fillId="3" borderId="0" xfId="0" applyNumberFormat="1" applyFont="1" applyFill="1" applyAlignment="1">
      <alignment horizontal="left"/>
    </xf>
    <xf numFmtId="166" fontId="4" fillId="3" borderId="0" xfId="0" applyNumberFormat="1" applyFont="1" applyFill="1" applyAlignment="1">
      <alignment horizontal="left"/>
    </xf>
    <xf numFmtId="167" fontId="4" fillId="3" borderId="0" xfId="0" applyNumberFormat="1" applyFont="1" applyFill="1" applyAlignment="1">
      <alignment horizontal="left"/>
    </xf>
    <xf numFmtId="167" fontId="4" fillId="2" borderId="0" xfId="0" applyNumberFormat="1" applyFont="1" applyFill="1" applyAlignment="1">
      <alignment horizontal="left"/>
    </xf>
    <xf numFmtId="168" fontId="4" fillId="2" borderId="0" xfId="0" applyNumberFormat="1" applyFont="1" applyFill="1" applyAlignment="1">
      <alignment horizontal="left"/>
    </xf>
    <xf numFmtId="168" fontId="4" fillId="3" borderId="0" xfId="0" applyNumberFormat="1" applyFont="1" applyFill="1" applyAlignment="1">
      <alignment horizontal="left"/>
    </xf>
    <xf numFmtId="165" fontId="6" fillId="5" borderId="0" xfId="0" applyNumberFormat="1" applyFont="1" applyFill="1" applyAlignment="1"/>
    <xf numFmtId="0" fontId="6" fillId="0" borderId="0" xfId="0" applyFont="1" applyAlignment="1"/>
    <xf numFmtId="0" fontId="6" fillId="0" borderId="0" xfId="0" applyFont="1" applyAlignment="1"/>
    <xf numFmtId="0" fontId="6" fillId="5" borderId="0" xfId="0" applyFont="1" applyFill="1" applyAlignment="1"/>
    <xf numFmtId="0" fontId="7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165" fontId="9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/>
    <xf numFmtId="0" fontId="10" fillId="0" borderId="0" xfId="0" applyFont="1" applyAlignment="1"/>
    <xf numFmtId="16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5" fontId="10" fillId="0" borderId="0" xfId="0" applyNumberFormat="1" applyFont="1" applyAlignment="1"/>
    <xf numFmtId="3" fontId="10" fillId="0" borderId="0" xfId="0" applyNumberFormat="1" applyFont="1" applyAlignment="1"/>
    <xf numFmtId="0" fontId="10" fillId="7" borderId="0" xfId="0" applyFont="1" applyFill="1" applyAlignmen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0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165" fontId="10" fillId="0" borderId="0" xfId="0" applyNumberFormat="1" applyFont="1" applyAlignment="1">
      <alignment horizontal="center"/>
    </xf>
    <xf numFmtId="2" fontId="6" fillId="0" borderId="0" xfId="0" applyNumberFormat="1" applyFont="1" applyAlignment="1"/>
    <xf numFmtId="2" fontId="10" fillId="8" borderId="0" xfId="0" applyNumberFormat="1" applyFont="1" applyFill="1" applyAlignment="1">
      <alignment horizontal="center"/>
    </xf>
    <xf numFmtId="2" fontId="11" fillId="8" borderId="0" xfId="0" applyNumberFormat="1" applyFont="1" applyFill="1" applyAlignment="1">
      <alignment horizontal="center"/>
    </xf>
    <xf numFmtId="0" fontId="11" fillId="9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3" fontId="11" fillId="9" borderId="0" xfId="0" applyNumberFormat="1" applyFont="1" applyFill="1" applyAlignment="1">
      <alignment horizontal="center"/>
    </xf>
    <xf numFmtId="3" fontId="10" fillId="9" borderId="0" xfId="0" applyNumberFormat="1" applyFont="1" applyFill="1" applyAlignment="1">
      <alignment horizontal="center"/>
    </xf>
    <xf numFmtId="4" fontId="6" fillId="0" borderId="0" xfId="0" applyNumberFormat="1" applyFont="1" applyAlignment="1"/>
    <xf numFmtId="169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3" fontId="10" fillId="9" borderId="0" xfId="0" applyNumberFormat="1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4" fontId="10" fillId="8" borderId="0" xfId="0" applyNumberFormat="1" applyFont="1" applyFill="1" applyAlignment="1">
      <alignment horizontal="center"/>
    </xf>
    <xf numFmtId="3" fontId="13" fillId="9" borderId="0" xfId="0" applyNumberFormat="1" applyFont="1" applyFill="1" applyAlignment="1">
      <alignment horizontal="center"/>
    </xf>
    <xf numFmtId="169" fontId="6" fillId="5" borderId="0" xfId="0" applyNumberFormat="1" applyFont="1" applyFill="1" applyAlignment="1"/>
    <xf numFmtId="3" fontId="13" fillId="9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3" fontId="14" fillId="9" borderId="0" xfId="0" applyNumberFormat="1" applyFont="1" applyFill="1" applyAlignment="1">
      <alignment horizontal="center"/>
    </xf>
    <xf numFmtId="3" fontId="15" fillId="9" borderId="0" xfId="0" applyNumberFormat="1" applyFont="1" applyFill="1" applyAlignment="1">
      <alignment horizontal="center"/>
    </xf>
    <xf numFmtId="0" fontId="1" fillId="8" borderId="0" xfId="0" applyFont="1" applyFill="1"/>
    <xf numFmtId="3" fontId="1" fillId="9" borderId="0" xfId="0" applyNumberFormat="1" applyFont="1" applyFill="1" applyAlignment="1"/>
    <xf numFmtId="0" fontId="1" fillId="9" borderId="0" xfId="0" applyFont="1" applyFill="1" applyAlignment="1"/>
    <xf numFmtId="0" fontId="1" fillId="8" borderId="0" xfId="0" applyFont="1" applyFill="1" applyAlignment="1"/>
    <xf numFmtId="0" fontId="1" fillId="9" borderId="0" xfId="0" applyFont="1" applyFill="1"/>
    <xf numFmtId="0" fontId="10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4" borderId="0" xfId="0" applyFont="1" applyFill="1" applyAlignment="1"/>
    <xf numFmtId="0" fontId="0" fillId="0" borderId="0" xfId="0" applyFont="1" applyAlignment="1"/>
    <xf numFmtId="0" fontId="10" fillId="0" borderId="0" xfId="0" applyFont="1" applyAlignment="1">
      <alignment horizontal="center"/>
    </xf>
    <xf numFmtId="0" fontId="1" fillId="10" borderId="0" xfId="0" applyFont="1" applyFill="1" applyAlignment="1">
      <alignment horizontal="center"/>
    </xf>
    <xf numFmtId="0" fontId="0" fillId="10" borderId="0" xfId="0" applyFont="1" applyFill="1" applyAlignment="1">
      <alignment horizontal="center"/>
    </xf>
    <xf numFmtId="165" fontId="6" fillId="6" borderId="0" xfId="0" applyNumberFormat="1" applyFont="1" applyFill="1" applyAlignment="1">
      <alignment horizontal="center"/>
    </xf>
    <xf numFmtId="0" fontId="6" fillId="0" borderId="0" xfId="0" applyFont="1" applyAlignment="1">
      <alignment horizontal="center"/>
    </xf>
    <xf numFmtId="165" fontId="6" fillId="5" borderId="0" xfId="0" applyNumberFormat="1" applyFont="1" applyFill="1" applyAlignment="1">
      <alignment horizontal="center"/>
    </xf>
    <xf numFmtId="165" fontId="12" fillId="6" borderId="0" xfId="0" applyNumberFormat="1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4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6" fillId="1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6" fillId="5" borderId="0" xfId="0" applyFont="1" applyFill="1" applyAlignment="1">
      <alignment horizontal="center"/>
    </xf>
    <xf numFmtId="0" fontId="0" fillId="5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efindo.com/index.php/pageman/page/repdesc?t=desc&amp;id=5512" TargetMode="External"/><Relationship Id="rId117" Type="http://schemas.openxmlformats.org/officeDocument/2006/relationships/hyperlink" Target="http://www.pefindo.com/index.php/pageman/page/repdesc?t=desc&amp;id=5078" TargetMode="External"/><Relationship Id="rId21" Type="http://schemas.openxmlformats.org/officeDocument/2006/relationships/hyperlink" Target="http://www.pefindo.com/index.php/pageman/page/repdesc?t=desc&amp;id=5516" TargetMode="External"/><Relationship Id="rId42" Type="http://schemas.openxmlformats.org/officeDocument/2006/relationships/hyperlink" Target="http://www.pefindo.com/index.php/pageman/page/repdesc?t=desc&amp;id=5427" TargetMode="External"/><Relationship Id="rId47" Type="http://schemas.openxmlformats.org/officeDocument/2006/relationships/hyperlink" Target="http://www.pefindo.com/index.php/pageman/page/repdesc?t=desc&amp;id=5381" TargetMode="External"/><Relationship Id="rId63" Type="http://schemas.openxmlformats.org/officeDocument/2006/relationships/hyperlink" Target="http://www.pefindo.com/index.php/pageman/page/repdesc?t=desc&amp;id=5312" TargetMode="External"/><Relationship Id="rId68" Type="http://schemas.openxmlformats.org/officeDocument/2006/relationships/hyperlink" Target="http://www.pefindo.com/index.php/pageman/page/repdesc?t=desc&amp;id=5279" TargetMode="External"/><Relationship Id="rId84" Type="http://schemas.openxmlformats.org/officeDocument/2006/relationships/hyperlink" Target="http://www.pefindo.com/index.php/pageman/page/repdesc?t=desc&amp;id=5217" TargetMode="External"/><Relationship Id="rId89" Type="http://schemas.openxmlformats.org/officeDocument/2006/relationships/hyperlink" Target="http://www.pefindo.com/index.php/pageman/page/repdesc?t=desc&amp;id=5189" TargetMode="External"/><Relationship Id="rId112" Type="http://schemas.openxmlformats.org/officeDocument/2006/relationships/hyperlink" Target="http://www.pefindo.com/index.php/pageman/page/repdesc?t=desc&amp;id=5090" TargetMode="External"/><Relationship Id="rId133" Type="http://schemas.openxmlformats.org/officeDocument/2006/relationships/hyperlink" Target="http://www.pefindo.com/index.php/pageman/page/repdesc?t=desc&amp;id=5015" TargetMode="External"/><Relationship Id="rId138" Type="http://schemas.openxmlformats.org/officeDocument/2006/relationships/hyperlink" Target="http://www.pefindo.com/index.php/pageman/page/repdesc?t=desc&amp;id=4966" TargetMode="External"/><Relationship Id="rId154" Type="http://schemas.openxmlformats.org/officeDocument/2006/relationships/hyperlink" Target="http://www.pefindo.com/index.php/pageman/page/repdesc?t=desc&amp;id=4847" TargetMode="External"/><Relationship Id="rId159" Type="http://schemas.openxmlformats.org/officeDocument/2006/relationships/hyperlink" Target="http://www.pefindo.com/index.php/pageman/page/repdesc?t=desc&amp;id=5654" TargetMode="External"/><Relationship Id="rId170" Type="http://schemas.openxmlformats.org/officeDocument/2006/relationships/hyperlink" Target="http://www.pefindo.com/index.php/pageman/page/repdesc?t=desc&amp;id=5412" TargetMode="External"/><Relationship Id="rId16" Type="http://schemas.openxmlformats.org/officeDocument/2006/relationships/hyperlink" Target="http://www.pefindo.com/index.php/pageman/page/repdesc?t=desc&amp;id=5546" TargetMode="External"/><Relationship Id="rId107" Type="http://schemas.openxmlformats.org/officeDocument/2006/relationships/hyperlink" Target="http://www.pefindo.com/index.php/pageman/page/repdesc?t=desc&amp;id=5108" TargetMode="External"/><Relationship Id="rId11" Type="http://schemas.openxmlformats.org/officeDocument/2006/relationships/hyperlink" Target="http://www.pefindo.com/index.php/pageman/page/repdesc?t=desc&amp;id=5588" TargetMode="External"/><Relationship Id="rId32" Type="http://schemas.openxmlformats.org/officeDocument/2006/relationships/hyperlink" Target="http://www.pefindo.com/index.php/pageman/page/repdesc?t=desc&amp;id=5451" TargetMode="External"/><Relationship Id="rId37" Type="http://schemas.openxmlformats.org/officeDocument/2006/relationships/hyperlink" Target="http://www.pefindo.com/index.php/pageman/page/repdesc?t=desc&amp;id=5435" TargetMode="External"/><Relationship Id="rId53" Type="http://schemas.openxmlformats.org/officeDocument/2006/relationships/hyperlink" Target="http://www.pefindo.com/index.php/pageman/page/repdesc?t=desc&amp;id=5361" TargetMode="External"/><Relationship Id="rId58" Type="http://schemas.openxmlformats.org/officeDocument/2006/relationships/hyperlink" Target="http://www.pefindo.com/index.php/pageman/page/repdesc?t=desc&amp;id=5345" TargetMode="External"/><Relationship Id="rId74" Type="http://schemas.openxmlformats.org/officeDocument/2006/relationships/hyperlink" Target="http://www.pefindo.com/index.php/pageman/page/repdesc?t=desc&amp;id=5261" TargetMode="External"/><Relationship Id="rId79" Type="http://schemas.openxmlformats.org/officeDocument/2006/relationships/hyperlink" Target="http://www.pefindo.com/index.php/pageman/page/repdesc?t=desc&amp;id=5227" TargetMode="External"/><Relationship Id="rId102" Type="http://schemas.openxmlformats.org/officeDocument/2006/relationships/hyperlink" Target="http://www.pefindo.com/index.php/pageman/page/repdesc?t=desc&amp;id=5116" TargetMode="External"/><Relationship Id="rId123" Type="http://schemas.openxmlformats.org/officeDocument/2006/relationships/hyperlink" Target="http://www.pefindo.com/index.php/pageman/page/repdesc?t=desc&amp;id=5058" TargetMode="External"/><Relationship Id="rId128" Type="http://schemas.openxmlformats.org/officeDocument/2006/relationships/hyperlink" Target="http://www.pefindo.com/index.php/pageman/page/repdesc?t=desc&amp;id=5066" TargetMode="External"/><Relationship Id="rId144" Type="http://schemas.openxmlformats.org/officeDocument/2006/relationships/hyperlink" Target="http://www.pefindo.com/index.php/pageman/page/repdesc?t=desc&amp;id=4915" TargetMode="External"/><Relationship Id="rId149" Type="http://schemas.openxmlformats.org/officeDocument/2006/relationships/hyperlink" Target="http://www.pefindo.com/index.php/pageman/page/repdesc?t=desc&amp;id=4843" TargetMode="External"/><Relationship Id="rId5" Type="http://schemas.openxmlformats.org/officeDocument/2006/relationships/hyperlink" Target="http://www.pefindo.com/index.php/pageman/page/repdesc?t=desc&amp;id=5619" TargetMode="External"/><Relationship Id="rId90" Type="http://schemas.openxmlformats.org/officeDocument/2006/relationships/hyperlink" Target="http://www.pefindo.com/index.php/pageman/page/repdesc?t=desc&amp;id=5189" TargetMode="External"/><Relationship Id="rId95" Type="http://schemas.openxmlformats.org/officeDocument/2006/relationships/hyperlink" Target="http://www.pefindo.com/index.php/pageman/page/repdesc?t=desc&amp;id=5140" TargetMode="External"/><Relationship Id="rId160" Type="http://schemas.openxmlformats.org/officeDocument/2006/relationships/hyperlink" Target="http://www.pefindo.com/index.php/pageman/page/repdesc?t=desc&amp;id=5654" TargetMode="External"/><Relationship Id="rId165" Type="http://schemas.openxmlformats.org/officeDocument/2006/relationships/hyperlink" Target="http://www.pefindo.com/index.php/pageman/page/repdesc?t=desc&amp;id=4974" TargetMode="External"/><Relationship Id="rId22" Type="http://schemas.openxmlformats.org/officeDocument/2006/relationships/hyperlink" Target="http://www.pefindo.com/index.php/pageman/page/repdesc?t=desc&amp;id=5516" TargetMode="External"/><Relationship Id="rId27" Type="http://schemas.openxmlformats.org/officeDocument/2006/relationships/hyperlink" Target="http://www.pefindo.com/index.php/pageman/page/repdesc?t=desc&amp;id=5510" TargetMode="External"/><Relationship Id="rId43" Type="http://schemas.openxmlformats.org/officeDocument/2006/relationships/hyperlink" Target="http://www.pefindo.com/index.php/pageman/page/repdesc?t=desc&amp;id=5414" TargetMode="External"/><Relationship Id="rId48" Type="http://schemas.openxmlformats.org/officeDocument/2006/relationships/hyperlink" Target="http://www.pefindo.com/index.php/pageman/page/repdesc?t=desc&amp;id=5381" TargetMode="External"/><Relationship Id="rId64" Type="http://schemas.openxmlformats.org/officeDocument/2006/relationships/hyperlink" Target="http://www.pefindo.com/index.php/pageman/page/repdesc?t=desc&amp;id=5312" TargetMode="External"/><Relationship Id="rId69" Type="http://schemas.openxmlformats.org/officeDocument/2006/relationships/hyperlink" Target="http://www.pefindo.com/index.php/pageman/page/repdesc?t=desc&amp;id=5286" TargetMode="External"/><Relationship Id="rId113" Type="http://schemas.openxmlformats.org/officeDocument/2006/relationships/hyperlink" Target="http://www.pefindo.com/index.php/pageman/page/repdesc?t=desc&amp;id=5084" TargetMode="External"/><Relationship Id="rId118" Type="http://schemas.openxmlformats.org/officeDocument/2006/relationships/hyperlink" Target="http://www.pefindo.com/index.php/pageman/page/repdesc?t=desc&amp;id=5078" TargetMode="External"/><Relationship Id="rId134" Type="http://schemas.openxmlformats.org/officeDocument/2006/relationships/hyperlink" Target="http://www.pefindo.com/index.php/pageman/page/repdesc?t=desc&amp;id=5015" TargetMode="External"/><Relationship Id="rId139" Type="http://schemas.openxmlformats.org/officeDocument/2006/relationships/hyperlink" Target="http://www.pefindo.com/index.php/pageman/page/repdesc?t=desc&amp;id=4962" TargetMode="External"/><Relationship Id="rId80" Type="http://schemas.openxmlformats.org/officeDocument/2006/relationships/hyperlink" Target="http://www.pefindo.com/index.php/pageman/page/repdesc?t=desc&amp;id=5227" TargetMode="External"/><Relationship Id="rId85" Type="http://schemas.openxmlformats.org/officeDocument/2006/relationships/hyperlink" Target="http://www.pefindo.com/index.php/pageman/page/repdesc?t=desc&amp;id=5221" TargetMode="External"/><Relationship Id="rId150" Type="http://schemas.openxmlformats.org/officeDocument/2006/relationships/hyperlink" Target="http://www.pefindo.com/index.php/pageman/page/repdesc?t=desc&amp;id=4843" TargetMode="External"/><Relationship Id="rId155" Type="http://schemas.openxmlformats.org/officeDocument/2006/relationships/hyperlink" Target="http://www.pefindo.com/index.php/pageman/page/repdesc?t=desc&amp;id=4821" TargetMode="External"/><Relationship Id="rId12" Type="http://schemas.openxmlformats.org/officeDocument/2006/relationships/hyperlink" Target="http://www.pefindo.com/index.php/pageman/page/repdesc?t=desc&amp;id=5588" TargetMode="External"/><Relationship Id="rId17" Type="http://schemas.openxmlformats.org/officeDocument/2006/relationships/hyperlink" Target="http://www.pefindo.com/index.php/pageman/page/repdesc?t=desc&amp;id=5534" TargetMode="External"/><Relationship Id="rId33" Type="http://schemas.openxmlformats.org/officeDocument/2006/relationships/hyperlink" Target="http://www.pefindo.com/index.php/pageman/page/repdesc?t=desc&amp;id=5437" TargetMode="External"/><Relationship Id="rId38" Type="http://schemas.openxmlformats.org/officeDocument/2006/relationships/hyperlink" Target="http://www.pefindo.com/index.php/pageman/page/repdesc?t=desc&amp;id=5435" TargetMode="External"/><Relationship Id="rId59" Type="http://schemas.openxmlformats.org/officeDocument/2006/relationships/hyperlink" Target="http://www.pefindo.com/index.php/pageman/page/repdesc?t=desc&amp;id=5349" TargetMode="External"/><Relationship Id="rId103" Type="http://schemas.openxmlformats.org/officeDocument/2006/relationships/hyperlink" Target="http://www.pefindo.com/index.php/pageman/page/repdesc?t=desc&amp;id=5102" TargetMode="External"/><Relationship Id="rId108" Type="http://schemas.openxmlformats.org/officeDocument/2006/relationships/hyperlink" Target="http://www.pefindo.com/index.php/pageman/page/repdesc?t=desc&amp;id=5108" TargetMode="External"/><Relationship Id="rId124" Type="http://schemas.openxmlformats.org/officeDocument/2006/relationships/hyperlink" Target="http://www.pefindo.com/index.php/pageman/page/repdesc?t=desc&amp;id=5058" TargetMode="External"/><Relationship Id="rId129" Type="http://schemas.openxmlformats.org/officeDocument/2006/relationships/hyperlink" Target="http://www.pefindo.com/index.php/pageman/page/repdesc?t=desc&amp;id=5054" TargetMode="External"/><Relationship Id="rId54" Type="http://schemas.openxmlformats.org/officeDocument/2006/relationships/hyperlink" Target="http://www.pefindo.com/index.php/pageman/page/repdesc?t=desc&amp;id=5361" TargetMode="External"/><Relationship Id="rId70" Type="http://schemas.openxmlformats.org/officeDocument/2006/relationships/hyperlink" Target="http://www.pefindo.com/index.php/pageman/page/repdesc?t=desc&amp;id=5286" TargetMode="External"/><Relationship Id="rId75" Type="http://schemas.openxmlformats.org/officeDocument/2006/relationships/hyperlink" Target="http://www.pefindo.com/index.php/pageman/page/repdesc?t=desc&amp;id=5241" TargetMode="External"/><Relationship Id="rId91" Type="http://schemas.openxmlformats.org/officeDocument/2006/relationships/hyperlink" Target="http://www.pefindo.com/index.php/pageman/page/repdesc?t=desc&amp;id=5181" TargetMode="External"/><Relationship Id="rId96" Type="http://schemas.openxmlformats.org/officeDocument/2006/relationships/hyperlink" Target="http://www.pefindo.com/index.php/pageman/page/repdesc?t=desc&amp;id=5140" TargetMode="External"/><Relationship Id="rId140" Type="http://schemas.openxmlformats.org/officeDocument/2006/relationships/hyperlink" Target="http://www.pefindo.com/index.php/pageman/page/repdesc?t=desc&amp;id=4962" TargetMode="External"/><Relationship Id="rId145" Type="http://schemas.openxmlformats.org/officeDocument/2006/relationships/hyperlink" Target="http://www.pefindo.com/index.php/pageman/page/repdesc?t=desc&amp;id=4897" TargetMode="External"/><Relationship Id="rId161" Type="http://schemas.openxmlformats.org/officeDocument/2006/relationships/hyperlink" Target="http://www.pefindo.com/index.php/pageman/page/repdesc?t=desc&amp;id=5268" TargetMode="External"/><Relationship Id="rId166" Type="http://schemas.openxmlformats.org/officeDocument/2006/relationships/hyperlink" Target="http://www.pefindo.com/index.php/pageman/page/repdesc?t=desc&amp;id=4974" TargetMode="External"/><Relationship Id="rId1" Type="http://schemas.openxmlformats.org/officeDocument/2006/relationships/hyperlink" Target="http://www.pefindo.com/index.php/pageman/page/repdesc?t=desc&amp;id=5662" TargetMode="External"/><Relationship Id="rId6" Type="http://schemas.openxmlformats.org/officeDocument/2006/relationships/hyperlink" Target="http://www.pefindo.com/index.php/pageman/page/repdesc?t=desc&amp;id=5619" TargetMode="External"/><Relationship Id="rId15" Type="http://schemas.openxmlformats.org/officeDocument/2006/relationships/hyperlink" Target="http://www.pefindo.com/index.php/pageman/page/repdesc?t=desc&amp;id=5546" TargetMode="External"/><Relationship Id="rId23" Type="http://schemas.openxmlformats.org/officeDocument/2006/relationships/hyperlink" Target="http://www.pefindo.com/index.php/pageman/page/repdesc?t=desc&amp;id=5520" TargetMode="External"/><Relationship Id="rId28" Type="http://schemas.openxmlformats.org/officeDocument/2006/relationships/hyperlink" Target="http://www.pefindo.com/index.php/pageman/page/repdesc?t=desc&amp;id=5510" TargetMode="External"/><Relationship Id="rId36" Type="http://schemas.openxmlformats.org/officeDocument/2006/relationships/hyperlink" Target="http://www.pefindo.com/index.php/pageman/page/repdesc?t=desc&amp;id=5439" TargetMode="External"/><Relationship Id="rId49" Type="http://schemas.openxmlformats.org/officeDocument/2006/relationships/hyperlink" Target="http://www.pefindo.com/index.php/pageman/page/repdesc?t=desc&amp;id=5382" TargetMode="External"/><Relationship Id="rId57" Type="http://schemas.openxmlformats.org/officeDocument/2006/relationships/hyperlink" Target="http://www.pefindo.com/index.php/pageman/page/repdesc?t=desc&amp;id=5345" TargetMode="External"/><Relationship Id="rId106" Type="http://schemas.openxmlformats.org/officeDocument/2006/relationships/hyperlink" Target="http://www.pefindo.com/index.php/pageman/page/repdesc?t=desc&amp;id=5106" TargetMode="External"/><Relationship Id="rId114" Type="http://schemas.openxmlformats.org/officeDocument/2006/relationships/hyperlink" Target="http://www.pefindo.com/index.php/pageman/page/repdesc?t=desc&amp;id=5084" TargetMode="External"/><Relationship Id="rId119" Type="http://schemas.openxmlformats.org/officeDocument/2006/relationships/hyperlink" Target="http://www.pefindo.com/index.php/pageman/page/repdesc?t=desc&amp;id=5080" TargetMode="External"/><Relationship Id="rId127" Type="http://schemas.openxmlformats.org/officeDocument/2006/relationships/hyperlink" Target="http://www.pefindo.com/index.php/pageman/page/repdesc?t=desc&amp;id=5066" TargetMode="External"/><Relationship Id="rId10" Type="http://schemas.openxmlformats.org/officeDocument/2006/relationships/hyperlink" Target="http://www.pefindo.com/index.php/pageman/page/repdesc?t=desc&amp;id=5592" TargetMode="External"/><Relationship Id="rId31" Type="http://schemas.openxmlformats.org/officeDocument/2006/relationships/hyperlink" Target="http://www.pefindo.com/index.php/pageman/page/repdesc?t=desc&amp;id=5451" TargetMode="External"/><Relationship Id="rId44" Type="http://schemas.openxmlformats.org/officeDocument/2006/relationships/hyperlink" Target="http://www.pefindo.com/index.php/pageman/page/repdesc?t=desc&amp;id=5414" TargetMode="External"/><Relationship Id="rId52" Type="http://schemas.openxmlformats.org/officeDocument/2006/relationships/hyperlink" Target="http://www.pefindo.com/index.php/pageman/page/repdesc?t=desc&amp;id=5359" TargetMode="External"/><Relationship Id="rId60" Type="http://schemas.openxmlformats.org/officeDocument/2006/relationships/hyperlink" Target="http://www.pefindo.com/index.php/pageman/page/repdesc?t=desc&amp;id=5349" TargetMode="External"/><Relationship Id="rId65" Type="http://schemas.openxmlformats.org/officeDocument/2006/relationships/hyperlink" Target="http://www.pefindo.com/index.php/pageman/page/repdesc?t=desc&amp;id=5304" TargetMode="External"/><Relationship Id="rId73" Type="http://schemas.openxmlformats.org/officeDocument/2006/relationships/hyperlink" Target="http://www.pefindo.com/index.php/pageman/page/repdesc?t=desc&amp;id=5261" TargetMode="External"/><Relationship Id="rId78" Type="http://schemas.openxmlformats.org/officeDocument/2006/relationships/hyperlink" Target="http://www.pefindo.com/index.php/pageman/page/repdesc?t=desc&amp;id=5245" TargetMode="External"/><Relationship Id="rId81" Type="http://schemas.openxmlformats.org/officeDocument/2006/relationships/hyperlink" Target="http://www.pefindo.com/index.php/pageman/page/repdesc?t=desc&amp;id=5213" TargetMode="External"/><Relationship Id="rId86" Type="http://schemas.openxmlformats.org/officeDocument/2006/relationships/hyperlink" Target="http://www.pefindo.com/index.php/pageman/page/repdesc?t=desc&amp;id=5221" TargetMode="External"/><Relationship Id="rId94" Type="http://schemas.openxmlformats.org/officeDocument/2006/relationships/hyperlink" Target="http://www.pefindo.com/index.php/pageman/page/repdesc?t=desc&amp;id=5167" TargetMode="External"/><Relationship Id="rId99" Type="http://schemas.openxmlformats.org/officeDocument/2006/relationships/hyperlink" Target="http://www.pefindo.com/index.php/pageman/page/repdesc?t=desc&amp;id=5126" TargetMode="External"/><Relationship Id="rId101" Type="http://schemas.openxmlformats.org/officeDocument/2006/relationships/hyperlink" Target="http://www.pefindo.com/index.php/pageman/page/repdesc?t=desc&amp;id=5116" TargetMode="External"/><Relationship Id="rId122" Type="http://schemas.openxmlformats.org/officeDocument/2006/relationships/hyperlink" Target="http://www.pefindo.com/index.php/pageman/page/repdesc?t=desc&amp;id=5068" TargetMode="External"/><Relationship Id="rId130" Type="http://schemas.openxmlformats.org/officeDocument/2006/relationships/hyperlink" Target="http://www.pefindo.com/index.php/pageman/page/repdesc?t=desc&amp;id=5054" TargetMode="External"/><Relationship Id="rId135" Type="http://schemas.openxmlformats.org/officeDocument/2006/relationships/hyperlink" Target="http://www.pefindo.com/index.php/pageman/page/repdesc?t=desc&amp;id=4972" TargetMode="External"/><Relationship Id="rId143" Type="http://schemas.openxmlformats.org/officeDocument/2006/relationships/hyperlink" Target="http://www.pefindo.com/index.php/pageman/page/repdesc?t=desc&amp;id=4915" TargetMode="External"/><Relationship Id="rId148" Type="http://schemas.openxmlformats.org/officeDocument/2006/relationships/hyperlink" Target="http://www.pefindo.com/index.php/pageman/page/repdesc?t=desc&amp;id=4875" TargetMode="External"/><Relationship Id="rId151" Type="http://schemas.openxmlformats.org/officeDocument/2006/relationships/hyperlink" Target="http://www.pefindo.com/index.php/pageman/page/repdesc?t=desc&amp;id=4845" TargetMode="External"/><Relationship Id="rId156" Type="http://schemas.openxmlformats.org/officeDocument/2006/relationships/hyperlink" Target="http://www.pefindo.com/index.php/pageman/page/repdesc?t=desc&amp;id=4821" TargetMode="External"/><Relationship Id="rId164" Type="http://schemas.openxmlformats.org/officeDocument/2006/relationships/hyperlink" Target="http://www.pefindo.com/index.php/pageman/page/repdesc?t=desc&amp;id=4849" TargetMode="External"/><Relationship Id="rId169" Type="http://schemas.openxmlformats.org/officeDocument/2006/relationships/hyperlink" Target="http://www.pefindo.com/index.php/pageman/page/repdesc?t=desc&amp;id=5412" TargetMode="External"/><Relationship Id="rId4" Type="http://schemas.openxmlformats.org/officeDocument/2006/relationships/hyperlink" Target="http://www.pefindo.com/index.php/pageman/page/repdesc?t=desc&amp;id=5632" TargetMode="External"/><Relationship Id="rId9" Type="http://schemas.openxmlformats.org/officeDocument/2006/relationships/hyperlink" Target="http://www.pefindo.com/index.php/pageman/page/repdesc?t=desc&amp;id=5592" TargetMode="External"/><Relationship Id="rId13" Type="http://schemas.openxmlformats.org/officeDocument/2006/relationships/hyperlink" Target="http://www.pefindo.com/index.php/pageman/page/repdesc?t=desc&amp;id=5580" TargetMode="External"/><Relationship Id="rId18" Type="http://schemas.openxmlformats.org/officeDocument/2006/relationships/hyperlink" Target="http://www.pefindo.com/index.php/pageman/page/repdesc?t=desc&amp;id=5534" TargetMode="External"/><Relationship Id="rId39" Type="http://schemas.openxmlformats.org/officeDocument/2006/relationships/hyperlink" Target="http://www.pefindo.com/index.php/pageman/page/repdesc?t=desc&amp;id=5422" TargetMode="External"/><Relationship Id="rId109" Type="http://schemas.openxmlformats.org/officeDocument/2006/relationships/hyperlink" Target="http://www.pefindo.com/index.php/pageman/page/repdesc?t=desc&amp;id=5110" TargetMode="External"/><Relationship Id="rId34" Type="http://schemas.openxmlformats.org/officeDocument/2006/relationships/hyperlink" Target="http://www.pefindo.com/index.php/pageman/page/repdesc?t=desc&amp;id=5437" TargetMode="External"/><Relationship Id="rId50" Type="http://schemas.openxmlformats.org/officeDocument/2006/relationships/hyperlink" Target="http://www.pefindo.com/index.php/pageman/page/repdesc?t=desc&amp;id=5382" TargetMode="External"/><Relationship Id="rId55" Type="http://schemas.openxmlformats.org/officeDocument/2006/relationships/hyperlink" Target="http://www.pefindo.com/index.php/pageman/page/repdesc?t=desc&amp;id=5357" TargetMode="External"/><Relationship Id="rId76" Type="http://schemas.openxmlformats.org/officeDocument/2006/relationships/hyperlink" Target="http://www.pefindo.com/index.php/pageman/page/repdesc?t=desc&amp;id=5241" TargetMode="External"/><Relationship Id="rId97" Type="http://schemas.openxmlformats.org/officeDocument/2006/relationships/hyperlink" Target="http://www.pefindo.com/index.php/pageman/page/repdesc?t=desc&amp;id=5136" TargetMode="External"/><Relationship Id="rId104" Type="http://schemas.openxmlformats.org/officeDocument/2006/relationships/hyperlink" Target="http://www.pefindo.com/index.php/pageman/page/repdesc?t=desc&amp;id=5102" TargetMode="External"/><Relationship Id="rId120" Type="http://schemas.openxmlformats.org/officeDocument/2006/relationships/hyperlink" Target="http://www.pefindo.com/index.php/pageman/page/repdesc?t=desc&amp;id=5080" TargetMode="External"/><Relationship Id="rId125" Type="http://schemas.openxmlformats.org/officeDocument/2006/relationships/hyperlink" Target="http://www.pefindo.com/index.php/pageman/page/repdesc?t=desc&amp;id=5060" TargetMode="External"/><Relationship Id="rId141" Type="http://schemas.openxmlformats.org/officeDocument/2006/relationships/hyperlink" Target="http://www.pefindo.com/index.php/pageman/page/repdesc?t=desc&amp;id=4944" TargetMode="External"/><Relationship Id="rId146" Type="http://schemas.openxmlformats.org/officeDocument/2006/relationships/hyperlink" Target="http://www.pefindo.com/index.php/pageman/page/repdesc?t=desc&amp;id=4897" TargetMode="External"/><Relationship Id="rId167" Type="http://schemas.openxmlformats.org/officeDocument/2006/relationships/hyperlink" Target="http://www.pefindo.com/index.php/pageman/page/repdesc?t=desc&amp;id=5120" TargetMode="External"/><Relationship Id="rId7" Type="http://schemas.openxmlformats.org/officeDocument/2006/relationships/hyperlink" Target="http://www.pefindo.com/index.php/pageman/page/repdesc?t=desc&amp;id=5612" TargetMode="External"/><Relationship Id="rId71" Type="http://schemas.openxmlformats.org/officeDocument/2006/relationships/hyperlink" Target="http://www.pefindo.com/index.php/pageman/page/repdesc?t=desc&amp;id=5277" TargetMode="External"/><Relationship Id="rId92" Type="http://schemas.openxmlformats.org/officeDocument/2006/relationships/hyperlink" Target="http://www.pefindo.com/index.php/pageman/page/repdesc?t=desc&amp;id=5181" TargetMode="External"/><Relationship Id="rId162" Type="http://schemas.openxmlformats.org/officeDocument/2006/relationships/hyperlink" Target="http://www.pefindo.com/index.php/pageman/page/repdesc?t=desc&amp;id=5268" TargetMode="External"/><Relationship Id="rId2" Type="http://schemas.openxmlformats.org/officeDocument/2006/relationships/hyperlink" Target="http://www.pefindo.com/index.php/pageman/page/repdesc?t=desc&amp;id=5662" TargetMode="External"/><Relationship Id="rId29" Type="http://schemas.openxmlformats.org/officeDocument/2006/relationships/hyperlink" Target="http://www.pefindo.com/index.php/pageman/page/repdesc?t=desc&amp;id=5506" TargetMode="External"/><Relationship Id="rId24" Type="http://schemas.openxmlformats.org/officeDocument/2006/relationships/hyperlink" Target="http://www.pefindo.com/index.php/pageman/page/repdesc?t=desc&amp;id=5520" TargetMode="External"/><Relationship Id="rId40" Type="http://schemas.openxmlformats.org/officeDocument/2006/relationships/hyperlink" Target="http://www.pefindo.com/index.php/pageman/page/repdesc?t=desc&amp;id=5422" TargetMode="External"/><Relationship Id="rId45" Type="http://schemas.openxmlformats.org/officeDocument/2006/relationships/hyperlink" Target="http://www.pefindo.com/index.php/pageman/page/repdesc?t=desc&amp;id=5398" TargetMode="External"/><Relationship Id="rId66" Type="http://schemas.openxmlformats.org/officeDocument/2006/relationships/hyperlink" Target="http://www.pefindo.com/index.php/pageman/page/repdesc?t=desc&amp;id=5304" TargetMode="External"/><Relationship Id="rId87" Type="http://schemas.openxmlformats.org/officeDocument/2006/relationships/hyperlink" Target="http://www.pefindo.com/index.php/pageman/page/repdesc?t=desc&amp;id=5201" TargetMode="External"/><Relationship Id="rId110" Type="http://schemas.openxmlformats.org/officeDocument/2006/relationships/hyperlink" Target="http://www.pefindo.com/index.php/pageman/page/repdesc?t=desc&amp;id=5110" TargetMode="External"/><Relationship Id="rId115" Type="http://schemas.openxmlformats.org/officeDocument/2006/relationships/hyperlink" Target="http://www.pefindo.com/index.php/pageman/page/repdesc?t=desc&amp;id=5076" TargetMode="External"/><Relationship Id="rId131" Type="http://schemas.openxmlformats.org/officeDocument/2006/relationships/hyperlink" Target="http://www.pefindo.com/index.php/pageman/page/repdesc?t=desc&amp;id=5036" TargetMode="External"/><Relationship Id="rId136" Type="http://schemas.openxmlformats.org/officeDocument/2006/relationships/hyperlink" Target="http://www.pefindo.com/index.php/pageman/page/repdesc?t=desc&amp;id=4972" TargetMode="External"/><Relationship Id="rId157" Type="http://schemas.openxmlformats.org/officeDocument/2006/relationships/hyperlink" Target="http://www.pefindo.com/index.php/pageman/page/repdesc?t=desc&amp;id=4799" TargetMode="External"/><Relationship Id="rId61" Type="http://schemas.openxmlformats.org/officeDocument/2006/relationships/hyperlink" Target="http://www.pefindo.com/index.php/pageman/page/repdesc?t=desc&amp;id=5315" TargetMode="External"/><Relationship Id="rId82" Type="http://schemas.openxmlformats.org/officeDocument/2006/relationships/hyperlink" Target="http://www.pefindo.com/index.php/pageman/page/repdesc?t=desc&amp;id=5213" TargetMode="External"/><Relationship Id="rId152" Type="http://schemas.openxmlformats.org/officeDocument/2006/relationships/hyperlink" Target="http://www.pefindo.com/index.php/pageman/page/repdesc?t=desc&amp;id=4845" TargetMode="External"/><Relationship Id="rId19" Type="http://schemas.openxmlformats.org/officeDocument/2006/relationships/hyperlink" Target="http://www.pefindo.com/index.php/pageman/page/repdesc?t=desc&amp;id=5522" TargetMode="External"/><Relationship Id="rId14" Type="http://schemas.openxmlformats.org/officeDocument/2006/relationships/hyperlink" Target="http://www.pefindo.com/index.php/pageman/page/repdesc?t=desc&amp;id=5580" TargetMode="External"/><Relationship Id="rId30" Type="http://schemas.openxmlformats.org/officeDocument/2006/relationships/hyperlink" Target="http://www.pefindo.com/index.php/pageman/page/repdesc?t=desc&amp;id=5506" TargetMode="External"/><Relationship Id="rId35" Type="http://schemas.openxmlformats.org/officeDocument/2006/relationships/hyperlink" Target="http://www.pefindo.com/index.php/pageman/page/repdesc?t=desc&amp;id=5439" TargetMode="External"/><Relationship Id="rId56" Type="http://schemas.openxmlformats.org/officeDocument/2006/relationships/hyperlink" Target="http://www.pefindo.com/index.php/pageman/page/repdesc?t=desc&amp;id=5357" TargetMode="External"/><Relationship Id="rId77" Type="http://schemas.openxmlformats.org/officeDocument/2006/relationships/hyperlink" Target="http://www.pefindo.com/index.php/pageman/page/repdesc?t=desc&amp;id=5245" TargetMode="External"/><Relationship Id="rId100" Type="http://schemas.openxmlformats.org/officeDocument/2006/relationships/hyperlink" Target="http://www.pefindo.com/index.php/pageman/page/repdesc?t=desc&amp;id=5126" TargetMode="External"/><Relationship Id="rId105" Type="http://schemas.openxmlformats.org/officeDocument/2006/relationships/hyperlink" Target="http://www.pefindo.com/index.php/pageman/page/repdesc?t=desc&amp;id=5106" TargetMode="External"/><Relationship Id="rId126" Type="http://schemas.openxmlformats.org/officeDocument/2006/relationships/hyperlink" Target="http://www.pefindo.com/index.php/pageman/page/repdesc?t=desc&amp;id=5060" TargetMode="External"/><Relationship Id="rId147" Type="http://schemas.openxmlformats.org/officeDocument/2006/relationships/hyperlink" Target="http://www.pefindo.com/index.php/pageman/page/repdesc?t=desc&amp;id=4875" TargetMode="External"/><Relationship Id="rId168" Type="http://schemas.openxmlformats.org/officeDocument/2006/relationships/hyperlink" Target="http://www.pefindo.com/index.php/pageman/page/repdesc?t=desc&amp;id=5120" TargetMode="External"/><Relationship Id="rId8" Type="http://schemas.openxmlformats.org/officeDocument/2006/relationships/hyperlink" Target="http://www.pefindo.com/index.php/pageman/page/repdesc?t=desc&amp;id=5612" TargetMode="External"/><Relationship Id="rId51" Type="http://schemas.openxmlformats.org/officeDocument/2006/relationships/hyperlink" Target="http://www.pefindo.com/index.php/pageman/page/repdesc?t=desc&amp;id=5359" TargetMode="External"/><Relationship Id="rId72" Type="http://schemas.openxmlformats.org/officeDocument/2006/relationships/hyperlink" Target="http://www.pefindo.com/index.php/pageman/page/repdesc?t=desc&amp;id=5277" TargetMode="External"/><Relationship Id="rId93" Type="http://schemas.openxmlformats.org/officeDocument/2006/relationships/hyperlink" Target="http://www.pefindo.com/index.php/pageman/page/repdesc?t=desc&amp;id=5167" TargetMode="External"/><Relationship Id="rId98" Type="http://schemas.openxmlformats.org/officeDocument/2006/relationships/hyperlink" Target="http://www.pefindo.com/index.php/pageman/page/repdesc?t=desc&amp;id=5136" TargetMode="External"/><Relationship Id="rId121" Type="http://schemas.openxmlformats.org/officeDocument/2006/relationships/hyperlink" Target="http://www.pefindo.com/index.php/pageman/page/repdesc?t=desc&amp;id=5068" TargetMode="External"/><Relationship Id="rId142" Type="http://schemas.openxmlformats.org/officeDocument/2006/relationships/hyperlink" Target="http://www.pefindo.com/index.php/pageman/page/repdesc?t=desc&amp;id=4944" TargetMode="External"/><Relationship Id="rId163" Type="http://schemas.openxmlformats.org/officeDocument/2006/relationships/hyperlink" Target="http://www.pefindo.com/index.php/pageman/page/repdesc?t=desc&amp;id=4849" TargetMode="External"/><Relationship Id="rId3" Type="http://schemas.openxmlformats.org/officeDocument/2006/relationships/hyperlink" Target="http://www.pefindo.com/index.php/pageman/page/repdesc?t=desc&amp;id=5632" TargetMode="External"/><Relationship Id="rId25" Type="http://schemas.openxmlformats.org/officeDocument/2006/relationships/hyperlink" Target="http://www.pefindo.com/index.php/pageman/page/repdesc?t=desc&amp;id=5512" TargetMode="External"/><Relationship Id="rId46" Type="http://schemas.openxmlformats.org/officeDocument/2006/relationships/hyperlink" Target="http://www.pefindo.com/index.php/pageman/page/repdesc?t=desc&amp;id=5398" TargetMode="External"/><Relationship Id="rId67" Type="http://schemas.openxmlformats.org/officeDocument/2006/relationships/hyperlink" Target="http://www.pefindo.com/index.php/pageman/page/repdesc?t=desc&amp;id=5279" TargetMode="External"/><Relationship Id="rId116" Type="http://schemas.openxmlformats.org/officeDocument/2006/relationships/hyperlink" Target="http://www.pefindo.com/index.php/pageman/page/repdesc?t=desc&amp;id=5076" TargetMode="External"/><Relationship Id="rId137" Type="http://schemas.openxmlformats.org/officeDocument/2006/relationships/hyperlink" Target="http://www.pefindo.com/index.php/pageman/page/repdesc?t=desc&amp;id=4966" TargetMode="External"/><Relationship Id="rId158" Type="http://schemas.openxmlformats.org/officeDocument/2006/relationships/hyperlink" Target="http://www.pefindo.com/index.php/pageman/page/repdesc?t=desc&amp;id=4799" TargetMode="External"/><Relationship Id="rId20" Type="http://schemas.openxmlformats.org/officeDocument/2006/relationships/hyperlink" Target="http://www.pefindo.com/index.php/pageman/page/repdesc?t=desc&amp;id=5522" TargetMode="External"/><Relationship Id="rId41" Type="http://schemas.openxmlformats.org/officeDocument/2006/relationships/hyperlink" Target="http://www.pefindo.com/index.php/pageman/page/repdesc?t=desc&amp;id=5427" TargetMode="External"/><Relationship Id="rId62" Type="http://schemas.openxmlformats.org/officeDocument/2006/relationships/hyperlink" Target="http://www.pefindo.com/index.php/pageman/page/repdesc?t=desc&amp;id=5315" TargetMode="External"/><Relationship Id="rId83" Type="http://schemas.openxmlformats.org/officeDocument/2006/relationships/hyperlink" Target="http://www.pefindo.com/index.php/pageman/page/repdesc?t=desc&amp;id=5217" TargetMode="External"/><Relationship Id="rId88" Type="http://schemas.openxmlformats.org/officeDocument/2006/relationships/hyperlink" Target="http://www.pefindo.com/index.php/pageman/page/repdesc?t=desc&amp;id=5201" TargetMode="External"/><Relationship Id="rId111" Type="http://schemas.openxmlformats.org/officeDocument/2006/relationships/hyperlink" Target="http://www.pefindo.com/index.php/pageman/page/repdesc?t=desc&amp;id=5090" TargetMode="External"/><Relationship Id="rId132" Type="http://schemas.openxmlformats.org/officeDocument/2006/relationships/hyperlink" Target="http://www.pefindo.com/index.php/pageman/page/repdesc?t=desc&amp;id=5036" TargetMode="External"/><Relationship Id="rId153" Type="http://schemas.openxmlformats.org/officeDocument/2006/relationships/hyperlink" Target="http://www.pefindo.com/index.php/pageman/page/repdesc?t=desc&amp;id=4847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pefindo.com/index.php/pageman/page/repdesc?t=desc&amp;id=7505" TargetMode="External"/><Relationship Id="rId117" Type="http://schemas.openxmlformats.org/officeDocument/2006/relationships/hyperlink" Target="http://www.pefindo.com/index.php/pageman/page/repdesc?t=desc&amp;id=6929" TargetMode="External"/><Relationship Id="rId21" Type="http://schemas.openxmlformats.org/officeDocument/2006/relationships/hyperlink" Target="http://www.pefindo.com/index.php/pageman/page/repdesc?t=desc&amp;id=7525" TargetMode="External"/><Relationship Id="rId42" Type="http://schemas.openxmlformats.org/officeDocument/2006/relationships/hyperlink" Target="http://www.pefindo.com/index.php/pageman/page/repdesc?t=desc&amp;id=7384" TargetMode="External"/><Relationship Id="rId47" Type="http://schemas.openxmlformats.org/officeDocument/2006/relationships/hyperlink" Target="http://www.pefindo.com/index.php/pageman/page/repdesc?t=desc&amp;id=7282" TargetMode="External"/><Relationship Id="rId63" Type="http://schemas.openxmlformats.org/officeDocument/2006/relationships/hyperlink" Target="http://www.pefindo.com/index.php/pageman/page/repdesc?t=desc&amp;id=7216" TargetMode="External"/><Relationship Id="rId68" Type="http://schemas.openxmlformats.org/officeDocument/2006/relationships/hyperlink" Target="http://www.pefindo.com/index.php/pageman/page/repdesc?t=desc&amp;id=7159" TargetMode="External"/><Relationship Id="rId84" Type="http://schemas.openxmlformats.org/officeDocument/2006/relationships/hyperlink" Target="http://www.pefindo.com/index.php/pageman/page/repdesc?t=desc&amp;id=7065" TargetMode="External"/><Relationship Id="rId89" Type="http://schemas.openxmlformats.org/officeDocument/2006/relationships/hyperlink" Target="http://www.pefindo.com/index.php/pageman/page/repdesc?t=desc&amp;id=7035" TargetMode="External"/><Relationship Id="rId112" Type="http://schemas.openxmlformats.org/officeDocument/2006/relationships/hyperlink" Target="http://www.pefindo.com/index.php/pageman/page/repdesc?t=desc&amp;id=6942" TargetMode="External"/><Relationship Id="rId133" Type="http://schemas.openxmlformats.org/officeDocument/2006/relationships/hyperlink" Target="http://www.pefindo.com/index.php/pageman/page/repdesc?t=desc&amp;id=6873" TargetMode="External"/><Relationship Id="rId138" Type="http://schemas.openxmlformats.org/officeDocument/2006/relationships/hyperlink" Target="http://www.pefindo.com/index.php/pageman/page/repdesc?t=desc&amp;id=6861" TargetMode="External"/><Relationship Id="rId154" Type="http://schemas.openxmlformats.org/officeDocument/2006/relationships/hyperlink" Target="http://www.pefindo.com/index.php/pageman/page/repdesc?t=desc&amp;id=6769" TargetMode="External"/><Relationship Id="rId159" Type="http://schemas.openxmlformats.org/officeDocument/2006/relationships/hyperlink" Target="http://www.pefindo.com/index.php/pageman/page/repdesc?t=desc&amp;id=6673" TargetMode="External"/><Relationship Id="rId16" Type="http://schemas.openxmlformats.org/officeDocument/2006/relationships/hyperlink" Target="http://www.pefindo.com/index.php/pageman/page/repdesc?t=desc&amp;id=7540" TargetMode="External"/><Relationship Id="rId107" Type="http://schemas.openxmlformats.org/officeDocument/2006/relationships/hyperlink" Target="http://www.pefindo.com/index.php/pageman/page/repdesc?t=desc&amp;id=6957" TargetMode="External"/><Relationship Id="rId11" Type="http://schemas.openxmlformats.org/officeDocument/2006/relationships/hyperlink" Target="http://www.pefindo.com/index.php/pageman/page/repdesc?t=desc&amp;id=7599" TargetMode="External"/><Relationship Id="rId32" Type="http://schemas.openxmlformats.org/officeDocument/2006/relationships/hyperlink" Target="http://www.pefindo.com/index.php/pageman/page/repdesc?t=desc&amp;id=7428" TargetMode="External"/><Relationship Id="rId37" Type="http://schemas.openxmlformats.org/officeDocument/2006/relationships/hyperlink" Target="http://www.pefindo.com/index.php/pageman/page/repdesc?t=desc&amp;id=7415" TargetMode="External"/><Relationship Id="rId53" Type="http://schemas.openxmlformats.org/officeDocument/2006/relationships/hyperlink" Target="http://www.pefindo.com/index.php/pageman/page/repdesc?t=desc&amp;id=7264" TargetMode="External"/><Relationship Id="rId58" Type="http://schemas.openxmlformats.org/officeDocument/2006/relationships/hyperlink" Target="http://www.pefindo.com/index.php/pageman/page/repdesc?t=desc&amp;id=7241" TargetMode="External"/><Relationship Id="rId74" Type="http://schemas.openxmlformats.org/officeDocument/2006/relationships/hyperlink" Target="http://www.pefindo.com/index.php/pageman/page/repdesc?t=desc&amp;id=7123" TargetMode="External"/><Relationship Id="rId79" Type="http://schemas.openxmlformats.org/officeDocument/2006/relationships/hyperlink" Target="http://www.pefindo.com/index.php/pageman/page/repdesc?t=desc&amp;id=7126" TargetMode="External"/><Relationship Id="rId102" Type="http://schemas.openxmlformats.org/officeDocument/2006/relationships/hyperlink" Target="http://www.pefindo.com/index.php/pageman/page/repdesc?t=desc&amp;id=6981" TargetMode="External"/><Relationship Id="rId123" Type="http://schemas.openxmlformats.org/officeDocument/2006/relationships/hyperlink" Target="http://www.pefindo.com/index.php/pageman/page/repdesc?t=desc&amp;id=6911" TargetMode="External"/><Relationship Id="rId128" Type="http://schemas.openxmlformats.org/officeDocument/2006/relationships/hyperlink" Target="http://www.pefindo.com/index.php/pageman/page/repdesc?t=desc&amp;id=6899" TargetMode="External"/><Relationship Id="rId144" Type="http://schemas.openxmlformats.org/officeDocument/2006/relationships/hyperlink" Target="http://www.pefindo.com/index.php/pageman/page/repdesc?t=desc&amp;id=6815" TargetMode="External"/><Relationship Id="rId149" Type="http://schemas.openxmlformats.org/officeDocument/2006/relationships/hyperlink" Target="http://www.pefindo.com/index.php/pageman/page/repdesc?t=desc&amp;id=6801" TargetMode="External"/><Relationship Id="rId5" Type="http://schemas.openxmlformats.org/officeDocument/2006/relationships/hyperlink" Target="http://www.pefindo.com/index.php/pageman/page/repdesc?t=desc&amp;id=7641" TargetMode="External"/><Relationship Id="rId90" Type="http://schemas.openxmlformats.org/officeDocument/2006/relationships/hyperlink" Target="http://www.pefindo.com/index.php/pageman/page/repdesc?t=desc&amp;id=7035" TargetMode="External"/><Relationship Id="rId95" Type="http://schemas.openxmlformats.org/officeDocument/2006/relationships/hyperlink" Target="http://www.pefindo.com/index.php/pageman/page/repdesc?t=desc&amp;id=7003" TargetMode="External"/><Relationship Id="rId160" Type="http://schemas.openxmlformats.org/officeDocument/2006/relationships/hyperlink" Target="http://www.pefindo.com/index.php/pageman/page/repdesc?t=desc&amp;id=6673" TargetMode="External"/><Relationship Id="rId165" Type="http://schemas.openxmlformats.org/officeDocument/2006/relationships/hyperlink" Target="http://www.pefindo.com/index.php/pageman/page/repdesc?t=desc&amp;id=6615" TargetMode="External"/><Relationship Id="rId22" Type="http://schemas.openxmlformats.org/officeDocument/2006/relationships/hyperlink" Target="http://www.pefindo.com/index.php/pageman/page/repdesc?t=desc&amp;id=7525" TargetMode="External"/><Relationship Id="rId27" Type="http://schemas.openxmlformats.org/officeDocument/2006/relationships/hyperlink" Target="http://www.pefindo.com/index.php/pageman/page/repdesc?t=desc&amp;id=7457" TargetMode="External"/><Relationship Id="rId43" Type="http://schemas.openxmlformats.org/officeDocument/2006/relationships/hyperlink" Target="http://www.pefindo.com/index.php/pageman/page/repdesc?t=desc&amp;id=7369" TargetMode="External"/><Relationship Id="rId48" Type="http://schemas.openxmlformats.org/officeDocument/2006/relationships/hyperlink" Target="http://www.pefindo.com/index.php/pageman/page/repdesc?t=desc&amp;id=7282" TargetMode="External"/><Relationship Id="rId64" Type="http://schemas.openxmlformats.org/officeDocument/2006/relationships/hyperlink" Target="http://www.pefindo.com/index.php/pageman/page/repdesc?t=desc&amp;id=7216" TargetMode="External"/><Relationship Id="rId69" Type="http://schemas.openxmlformats.org/officeDocument/2006/relationships/hyperlink" Target="http://www.pefindo.com/index.php/pageman/page/repdesc?t=desc&amp;id=7150" TargetMode="External"/><Relationship Id="rId113" Type="http://schemas.openxmlformats.org/officeDocument/2006/relationships/hyperlink" Target="http://www.pefindo.com/index.php/pageman/page/repdesc?t=desc&amp;id=6935" TargetMode="External"/><Relationship Id="rId118" Type="http://schemas.openxmlformats.org/officeDocument/2006/relationships/hyperlink" Target="http://www.pefindo.com/index.php/pageman/page/repdesc?t=desc&amp;id=6929" TargetMode="External"/><Relationship Id="rId134" Type="http://schemas.openxmlformats.org/officeDocument/2006/relationships/hyperlink" Target="http://www.pefindo.com/index.php/pageman/page/repdesc?t=desc&amp;id=6873" TargetMode="External"/><Relationship Id="rId139" Type="http://schemas.openxmlformats.org/officeDocument/2006/relationships/hyperlink" Target="http://www.pefindo.com/index.php/pageman/page/repdesc?t=desc&amp;id=6823" TargetMode="External"/><Relationship Id="rId80" Type="http://schemas.openxmlformats.org/officeDocument/2006/relationships/hyperlink" Target="http://www.pefindo.com/index.php/pageman/page/repdesc?t=desc&amp;id=7126" TargetMode="External"/><Relationship Id="rId85" Type="http://schemas.openxmlformats.org/officeDocument/2006/relationships/hyperlink" Target="http://www.pefindo.com/index.php/pageman/page/repdesc?t=desc&amp;id=7040" TargetMode="External"/><Relationship Id="rId150" Type="http://schemas.openxmlformats.org/officeDocument/2006/relationships/hyperlink" Target="http://www.pefindo.com/index.php/pageman/page/repdesc?t=desc&amp;id=6801" TargetMode="External"/><Relationship Id="rId155" Type="http://schemas.openxmlformats.org/officeDocument/2006/relationships/hyperlink" Target="http://www.pefindo.com/index.php/pageman/page/repdesc?t=desc&amp;id=6731" TargetMode="External"/><Relationship Id="rId12" Type="http://schemas.openxmlformats.org/officeDocument/2006/relationships/hyperlink" Target="http://www.pefindo.com/index.php/pageman/page/repdesc?t=desc&amp;id=7599" TargetMode="External"/><Relationship Id="rId17" Type="http://schemas.openxmlformats.org/officeDocument/2006/relationships/hyperlink" Target="http://www.pefindo.com/index.php/pageman/page/repdesc?t=desc&amp;id=7514" TargetMode="External"/><Relationship Id="rId33" Type="http://schemas.openxmlformats.org/officeDocument/2006/relationships/hyperlink" Target="http://www.pefindo.com/index.php/pageman/page/repdesc?t=desc&amp;id=7420" TargetMode="External"/><Relationship Id="rId38" Type="http://schemas.openxmlformats.org/officeDocument/2006/relationships/hyperlink" Target="http://www.pefindo.com/index.php/pageman/page/repdesc?t=desc&amp;id=7415" TargetMode="External"/><Relationship Id="rId59" Type="http://schemas.openxmlformats.org/officeDocument/2006/relationships/hyperlink" Target="http://www.pefindo.com/index.php/pageman/page/repdesc?t=desc&amp;id=7219" TargetMode="External"/><Relationship Id="rId103" Type="http://schemas.openxmlformats.org/officeDocument/2006/relationships/hyperlink" Target="http://www.pefindo.com/index.php/pageman/page/repdesc?t=desc&amp;id=6971" TargetMode="External"/><Relationship Id="rId108" Type="http://schemas.openxmlformats.org/officeDocument/2006/relationships/hyperlink" Target="http://www.pefindo.com/index.php/pageman/page/repdesc?t=desc&amp;id=6957" TargetMode="External"/><Relationship Id="rId124" Type="http://schemas.openxmlformats.org/officeDocument/2006/relationships/hyperlink" Target="http://www.pefindo.com/index.php/pageman/page/repdesc?t=desc&amp;id=6911" TargetMode="External"/><Relationship Id="rId129" Type="http://schemas.openxmlformats.org/officeDocument/2006/relationships/hyperlink" Target="http://www.pefindo.com/index.php/pageman/page/repdesc?t=desc&amp;id=6892" TargetMode="External"/><Relationship Id="rId54" Type="http://schemas.openxmlformats.org/officeDocument/2006/relationships/hyperlink" Target="http://www.pefindo.com/index.php/pageman/page/repdesc?t=desc&amp;id=7264" TargetMode="External"/><Relationship Id="rId70" Type="http://schemas.openxmlformats.org/officeDocument/2006/relationships/hyperlink" Target="http://www.pefindo.com/index.php/pageman/page/repdesc?t=desc&amp;id=7150" TargetMode="External"/><Relationship Id="rId75" Type="http://schemas.openxmlformats.org/officeDocument/2006/relationships/hyperlink" Target="http://www.pefindo.com/index.php/pageman/page/repdesc?t=desc&amp;id=7114" TargetMode="External"/><Relationship Id="rId91" Type="http://schemas.openxmlformats.org/officeDocument/2006/relationships/hyperlink" Target="http://www.pefindo.com/index.php/pageman/page/repdesc?t=desc&amp;id=7031" TargetMode="External"/><Relationship Id="rId96" Type="http://schemas.openxmlformats.org/officeDocument/2006/relationships/hyperlink" Target="http://www.pefindo.com/index.php/pageman/page/repdesc?t=desc&amp;id=7003" TargetMode="External"/><Relationship Id="rId140" Type="http://schemas.openxmlformats.org/officeDocument/2006/relationships/hyperlink" Target="http://www.pefindo.com/index.php/pageman/page/repdesc?t=desc&amp;id=6823" TargetMode="External"/><Relationship Id="rId145" Type="http://schemas.openxmlformats.org/officeDocument/2006/relationships/hyperlink" Target="http://www.pefindo.com/index.php/pageman/page/repdesc?t=desc&amp;id=6819" TargetMode="External"/><Relationship Id="rId161" Type="http://schemas.openxmlformats.org/officeDocument/2006/relationships/hyperlink" Target="http://www.pefindo.com/index.php/pageman/page/repdesc?t=desc&amp;id=6637" TargetMode="External"/><Relationship Id="rId166" Type="http://schemas.openxmlformats.org/officeDocument/2006/relationships/hyperlink" Target="http://www.pefindo.com/index.php/pageman/page/repdesc?t=desc&amp;id=6615" TargetMode="External"/><Relationship Id="rId1" Type="http://schemas.openxmlformats.org/officeDocument/2006/relationships/hyperlink" Target="http://www.pefindo.com/index.php/pageman/page/repdesc?t=desc&amp;id=7683" TargetMode="External"/><Relationship Id="rId6" Type="http://schemas.openxmlformats.org/officeDocument/2006/relationships/hyperlink" Target="http://www.pefindo.com/index.php/pageman/page/repdesc?t=desc&amp;id=7641" TargetMode="External"/><Relationship Id="rId15" Type="http://schemas.openxmlformats.org/officeDocument/2006/relationships/hyperlink" Target="http://www.pefindo.com/index.php/pageman/page/repdesc?t=desc&amp;id=7540" TargetMode="External"/><Relationship Id="rId23" Type="http://schemas.openxmlformats.org/officeDocument/2006/relationships/hyperlink" Target="http://www.pefindo.com/index.php/pageman/page/repdesc?t=desc&amp;id=7499" TargetMode="External"/><Relationship Id="rId28" Type="http://schemas.openxmlformats.org/officeDocument/2006/relationships/hyperlink" Target="http://www.pefindo.com/index.php/pageman/page/repdesc?t=desc&amp;id=7457" TargetMode="External"/><Relationship Id="rId36" Type="http://schemas.openxmlformats.org/officeDocument/2006/relationships/hyperlink" Target="http://www.pefindo.com/index.php/pageman/page/repdesc?t=desc&amp;id=7421" TargetMode="External"/><Relationship Id="rId49" Type="http://schemas.openxmlformats.org/officeDocument/2006/relationships/hyperlink" Target="http://www.pefindo.com/index.php/pageman/page/repdesc?t=desc&amp;id=7290" TargetMode="External"/><Relationship Id="rId57" Type="http://schemas.openxmlformats.org/officeDocument/2006/relationships/hyperlink" Target="http://www.pefindo.com/index.php/pageman/page/repdesc?t=desc&amp;id=7241" TargetMode="External"/><Relationship Id="rId106" Type="http://schemas.openxmlformats.org/officeDocument/2006/relationships/hyperlink" Target="http://www.pefindo.com/index.php/pageman/page/repdesc?t=desc&amp;id=6960" TargetMode="External"/><Relationship Id="rId114" Type="http://schemas.openxmlformats.org/officeDocument/2006/relationships/hyperlink" Target="http://www.pefindo.com/index.php/pageman/page/repdesc?t=desc&amp;id=6935" TargetMode="External"/><Relationship Id="rId119" Type="http://schemas.openxmlformats.org/officeDocument/2006/relationships/hyperlink" Target="http://www.pefindo.com/index.php/pageman/page/repdesc?t=desc&amp;id=6931" TargetMode="External"/><Relationship Id="rId127" Type="http://schemas.openxmlformats.org/officeDocument/2006/relationships/hyperlink" Target="http://www.pefindo.com/index.php/pageman/page/repdesc?t=desc&amp;id=6899" TargetMode="External"/><Relationship Id="rId10" Type="http://schemas.openxmlformats.org/officeDocument/2006/relationships/hyperlink" Target="http://www.pefindo.com/index.php/pageman/page/repdesc?t=desc&amp;id=7607" TargetMode="External"/><Relationship Id="rId31" Type="http://schemas.openxmlformats.org/officeDocument/2006/relationships/hyperlink" Target="http://www.pefindo.com/index.php/pageman/page/repdesc?t=desc&amp;id=7428" TargetMode="External"/><Relationship Id="rId44" Type="http://schemas.openxmlformats.org/officeDocument/2006/relationships/hyperlink" Target="http://www.pefindo.com/index.php/pageman/page/repdesc?t=desc&amp;id=7369" TargetMode="External"/><Relationship Id="rId52" Type="http://schemas.openxmlformats.org/officeDocument/2006/relationships/hyperlink" Target="http://www.pefindo.com/index.php/pageman/page/repdesc?t=desc&amp;id=7263" TargetMode="External"/><Relationship Id="rId60" Type="http://schemas.openxmlformats.org/officeDocument/2006/relationships/hyperlink" Target="http://www.pefindo.com/index.php/pageman/page/repdesc?t=desc&amp;id=7219" TargetMode="External"/><Relationship Id="rId65" Type="http://schemas.openxmlformats.org/officeDocument/2006/relationships/hyperlink" Target="http://www.pefindo.com/index.php/pageman/page/repdesc?t=desc&amp;id=7189" TargetMode="External"/><Relationship Id="rId73" Type="http://schemas.openxmlformats.org/officeDocument/2006/relationships/hyperlink" Target="http://www.pefindo.com/index.php/pageman/page/repdesc?t=desc&amp;id=7123" TargetMode="External"/><Relationship Id="rId78" Type="http://schemas.openxmlformats.org/officeDocument/2006/relationships/hyperlink" Target="http://www.pefindo.com/index.php/pageman/page/repdesc?t=desc&amp;id=7118" TargetMode="External"/><Relationship Id="rId81" Type="http://schemas.openxmlformats.org/officeDocument/2006/relationships/hyperlink" Target="http://www.pefindo.com/index.php/pageman/page/repdesc?t=desc&amp;id=7090" TargetMode="External"/><Relationship Id="rId86" Type="http://schemas.openxmlformats.org/officeDocument/2006/relationships/hyperlink" Target="http://www.pefindo.com/index.php/pageman/page/repdesc?t=desc&amp;id=7040" TargetMode="External"/><Relationship Id="rId94" Type="http://schemas.openxmlformats.org/officeDocument/2006/relationships/hyperlink" Target="http://www.pefindo.com/index.php/pageman/page/repdesc?t=desc&amp;id=7014" TargetMode="External"/><Relationship Id="rId99" Type="http://schemas.openxmlformats.org/officeDocument/2006/relationships/hyperlink" Target="http://www.pefindo.com/index.php/pageman/page/repdesc?t=desc&amp;id=6984" TargetMode="External"/><Relationship Id="rId101" Type="http://schemas.openxmlformats.org/officeDocument/2006/relationships/hyperlink" Target="http://www.pefindo.com/index.php/pageman/page/repdesc?t=desc&amp;id=6981" TargetMode="External"/><Relationship Id="rId122" Type="http://schemas.openxmlformats.org/officeDocument/2006/relationships/hyperlink" Target="http://www.pefindo.com/index.php/pageman/page/repdesc?t=desc&amp;id=6918" TargetMode="External"/><Relationship Id="rId130" Type="http://schemas.openxmlformats.org/officeDocument/2006/relationships/hyperlink" Target="http://www.pefindo.com/index.php/pageman/page/repdesc?t=desc&amp;id=6892" TargetMode="External"/><Relationship Id="rId135" Type="http://schemas.openxmlformats.org/officeDocument/2006/relationships/hyperlink" Target="http://www.pefindo.com/index.php/pageman/page/repdesc?t=desc&amp;id=6877" TargetMode="External"/><Relationship Id="rId143" Type="http://schemas.openxmlformats.org/officeDocument/2006/relationships/hyperlink" Target="http://www.pefindo.com/index.php/pageman/page/repdesc?t=desc&amp;id=6815" TargetMode="External"/><Relationship Id="rId148" Type="http://schemas.openxmlformats.org/officeDocument/2006/relationships/hyperlink" Target="http://www.pefindo.com/index.php/pageman/page/repdesc?t=desc&amp;id=6817" TargetMode="External"/><Relationship Id="rId151" Type="http://schemas.openxmlformats.org/officeDocument/2006/relationships/hyperlink" Target="http://www.pefindo.com/index.php/pageman/page/repdesc?t=desc&amp;id=6787" TargetMode="External"/><Relationship Id="rId156" Type="http://schemas.openxmlformats.org/officeDocument/2006/relationships/hyperlink" Target="http://www.pefindo.com/index.php/pageman/page/repdesc?t=desc&amp;id=6731" TargetMode="External"/><Relationship Id="rId164" Type="http://schemas.openxmlformats.org/officeDocument/2006/relationships/hyperlink" Target="http://www.pefindo.com/index.php/pageman/page/repdesc?t=desc&amp;id=6631" TargetMode="External"/><Relationship Id="rId4" Type="http://schemas.openxmlformats.org/officeDocument/2006/relationships/hyperlink" Target="http://www.pefindo.com/index.php/pageman/page/repdesc?t=desc&amp;id=7668" TargetMode="External"/><Relationship Id="rId9" Type="http://schemas.openxmlformats.org/officeDocument/2006/relationships/hyperlink" Target="http://www.pefindo.com/index.php/pageman/page/repdesc?t=desc&amp;id=7607" TargetMode="External"/><Relationship Id="rId13" Type="http://schemas.openxmlformats.org/officeDocument/2006/relationships/hyperlink" Target="http://www.pefindo.com/index.php/pageman/page/repdesc?t=desc&amp;id=7580" TargetMode="External"/><Relationship Id="rId18" Type="http://schemas.openxmlformats.org/officeDocument/2006/relationships/hyperlink" Target="http://www.pefindo.com/index.php/pageman/page/repdesc?t=desc&amp;id=7514" TargetMode="External"/><Relationship Id="rId39" Type="http://schemas.openxmlformats.org/officeDocument/2006/relationships/hyperlink" Target="http://www.pefindo.com/index.php/pageman/page/repdesc?t=desc&amp;id=7403" TargetMode="External"/><Relationship Id="rId109" Type="http://schemas.openxmlformats.org/officeDocument/2006/relationships/hyperlink" Target="http://www.pefindo.com/index.php/pageman/page/repdesc?t=desc&amp;id=6948" TargetMode="External"/><Relationship Id="rId34" Type="http://schemas.openxmlformats.org/officeDocument/2006/relationships/hyperlink" Target="http://www.pefindo.com/index.php/pageman/page/repdesc?t=desc&amp;id=7420" TargetMode="External"/><Relationship Id="rId50" Type="http://schemas.openxmlformats.org/officeDocument/2006/relationships/hyperlink" Target="http://www.pefindo.com/index.php/pageman/page/repdesc?t=desc&amp;id=7290" TargetMode="External"/><Relationship Id="rId55" Type="http://schemas.openxmlformats.org/officeDocument/2006/relationships/hyperlink" Target="http://www.pefindo.com/index.php/pageman/page/repdesc?t=desc&amp;id=7252" TargetMode="External"/><Relationship Id="rId76" Type="http://schemas.openxmlformats.org/officeDocument/2006/relationships/hyperlink" Target="http://www.pefindo.com/index.php/pageman/page/repdesc?t=desc&amp;id=7114" TargetMode="External"/><Relationship Id="rId97" Type="http://schemas.openxmlformats.org/officeDocument/2006/relationships/hyperlink" Target="http://www.pefindo.com/index.php/pageman/page/repdesc?t=desc&amp;id=7001" TargetMode="External"/><Relationship Id="rId104" Type="http://schemas.openxmlformats.org/officeDocument/2006/relationships/hyperlink" Target="http://www.pefindo.com/index.php/pageman/page/repdesc?t=desc&amp;id=6971" TargetMode="External"/><Relationship Id="rId120" Type="http://schemas.openxmlformats.org/officeDocument/2006/relationships/hyperlink" Target="http://www.pefindo.com/index.php/pageman/page/repdesc?t=desc&amp;id=6931" TargetMode="External"/><Relationship Id="rId125" Type="http://schemas.openxmlformats.org/officeDocument/2006/relationships/hyperlink" Target="http://www.pefindo.com/index.php/pageman/page/repdesc?t=desc&amp;id=6913" TargetMode="External"/><Relationship Id="rId141" Type="http://schemas.openxmlformats.org/officeDocument/2006/relationships/hyperlink" Target="http://www.pefindo.com/index.php/pageman/page/repdesc?t=desc&amp;id=6813" TargetMode="External"/><Relationship Id="rId146" Type="http://schemas.openxmlformats.org/officeDocument/2006/relationships/hyperlink" Target="http://www.pefindo.com/index.php/pageman/page/repdesc?t=desc&amp;id=6819" TargetMode="External"/><Relationship Id="rId7" Type="http://schemas.openxmlformats.org/officeDocument/2006/relationships/hyperlink" Target="http://www.pefindo.com/index.php/pageman/page/repdesc?t=desc&amp;id=7622" TargetMode="External"/><Relationship Id="rId71" Type="http://schemas.openxmlformats.org/officeDocument/2006/relationships/hyperlink" Target="http://www.pefindo.com/index.php/pageman/page/repdesc?t=desc&amp;id=7134" TargetMode="External"/><Relationship Id="rId92" Type="http://schemas.openxmlformats.org/officeDocument/2006/relationships/hyperlink" Target="http://www.pefindo.com/index.php/pageman/page/repdesc?t=desc&amp;id=7031" TargetMode="External"/><Relationship Id="rId162" Type="http://schemas.openxmlformats.org/officeDocument/2006/relationships/hyperlink" Target="http://www.pefindo.com/index.php/pageman/page/repdesc?t=desc&amp;id=6637" TargetMode="External"/><Relationship Id="rId2" Type="http://schemas.openxmlformats.org/officeDocument/2006/relationships/hyperlink" Target="http://www.pefindo.com/index.php/pageman/page/repdesc?t=desc&amp;id=7683" TargetMode="External"/><Relationship Id="rId29" Type="http://schemas.openxmlformats.org/officeDocument/2006/relationships/hyperlink" Target="http://www.pefindo.com/index.php/pageman/page/repdesc?t=desc&amp;id=7425" TargetMode="External"/><Relationship Id="rId24" Type="http://schemas.openxmlformats.org/officeDocument/2006/relationships/hyperlink" Target="http://www.pefindo.com/index.php/pageman/page/repdesc?t=desc&amp;id=7499" TargetMode="External"/><Relationship Id="rId40" Type="http://schemas.openxmlformats.org/officeDocument/2006/relationships/hyperlink" Target="http://www.pefindo.com/index.php/pageman/page/repdesc?t=desc&amp;id=7403" TargetMode="External"/><Relationship Id="rId45" Type="http://schemas.openxmlformats.org/officeDocument/2006/relationships/hyperlink" Target="http://www.pefindo.com/index.php/pageman/page/repdesc?t=desc&amp;id=7371" TargetMode="External"/><Relationship Id="rId66" Type="http://schemas.openxmlformats.org/officeDocument/2006/relationships/hyperlink" Target="http://www.pefindo.com/index.php/pageman/page/repdesc?t=desc&amp;id=7189" TargetMode="External"/><Relationship Id="rId87" Type="http://schemas.openxmlformats.org/officeDocument/2006/relationships/hyperlink" Target="http://www.pefindo.com/index.php/pageman/page/repdesc?t=desc&amp;id=7053" TargetMode="External"/><Relationship Id="rId110" Type="http://schemas.openxmlformats.org/officeDocument/2006/relationships/hyperlink" Target="http://www.pefindo.com/index.php/pageman/page/repdesc?t=desc&amp;id=6948" TargetMode="External"/><Relationship Id="rId115" Type="http://schemas.openxmlformats.org/officeDocument/2006/relationships/hyperlink" Target="http://www.pefindo.com/index.php/pageman/page/repdesc?t=desc&amp;id=6926" TargetMode="External"/><Relationship Id="rId131" Type="http://schemas.openxmlformats.org/officeDocument/2006/relationships/hyperlink" Target="http://www.pefindo.com/index.php/pageman/page/repdesc?t=desc&amp;id=7520" TargetMode="External"/><Relationship Id="rId136" Type="http://schemas.openxmlformats.org/officeDocument/2006/relationships/hyperlink" Target="http://www.pefindo.com/index.php/pageman/page/repdesc?t=desc&amp;id=6877" TargetMode="External"/><Relationship Id="rId157" Type="http://schemas.openxmlformats.org/officeDocument/2006/relationships/hyperlink" Target="http://www.pefindo.com/index.php/pageman/page/repdesc?t=desc&amp;id=6718" TargetMode="External"/><Relationship Id="rId61" Type="http://schemas.openxmlformats.org/officeDocument/2006/relationships/hyperlink" Target="http://www.pefindo.com/index.php/pageman/page/repdesc?t=desc&amp;id=7230" TargetMode="External"/><Relationship Id="rId82" Type="http://schemas.openxmlformats.org/officeDocument/2006/relationships/hyperlink" Target="http://www.pefindo.com/index.php/pageman/page/repdesc?t=desc&amp;id=7090" TargetMode="External"/><Relationship Id="rId152" Type="http://schemas.openxmlformats.org/officeDocument/2006/relationships/hyperlink" Target="http://www.pefindo.com/index.php/pageman/page/repdesc?t=desc&amp;id=6787" TargetMode="External"/><Relationship Id="rId19" Type="http://schemas.openxmlformats.org/officeDocument/2006/relationships/hyperlink" Target="http://www.pefindo.com/index.php/pageman/page/repdesc?t=desc&amp;id=7517" TargetMode="External"/><Relationship Id="rId14" Type="http://schemas.openxmlformats.org/officeDocument/2006/relationships/hyperlink" Target="http://www.pefindo.com/index.php/pageman/page/repdesc?t=desc&amp;id=7580" TargetMode="External"/><Relationship Id="rId30" Type="http://schemas.openxmlformats.org/officeDocument/2006/relationships/hyperlink" Target="http://www.pefindo.com/index.php/pageman/page/repdesc?t=desc&amp;id=7425" TargetMode="External"/><Relationship Id="rId35" Type="http://schemas.openxmlformats.org/officeDocument/2006/relationships/hyperlink" Target="http://www.pefindo.com/index.php/pageman/page/repdesc?t=desc&amp;id=7421" TargetMode="External"/><Relationship Id="rId56" Type="http://schemas.openxmlformats.org/officeDocument/2006/relationships/hyperlink" Target="http://www.pefindo.com/index.php/pageman/page/repdesc?t=desc&amp;id=7252" TargetMode="External"/><Relationship Id="rId77" Type="http://schemas.openxmlformats.org/officeDocument/2006/relationships/hyperlink" Target="http://www.pefindo.com/index.php/pageman/page/repdesc?t=desc&amp;id=7118" TargetMode="External"/><Relationship Id="rId100" Type="http://schemas.openxmlformats.org/officeDocument/2006/relationships/hyperlink" Target="http://www.pefindo.com/index.php/pageman/page/repdesc?t=desc&amp;id=6984" TargetMode="External"/><Relationship Id="rId105" Type="http://schemas.openxmlformats.org/officeDocument/2006/relationships/hyperlink" Target="http://www.pefindo.com/index.php/pageman/page/repdesc?t=desc&amp;id=6960" TargetMode="External"/><Relationship Id="rId126" Type="http://schemas.openxmlformats.org/officeDocument/2006/relationships/hyperlink" Target="http://www.pefindo.com/index.php/pageman/page/repdesc?t=desc&amp;id=6913" TargetMode="External"/><Relationship Id="rId147" Type="http://schemas.openxmlformats.org/officeDocument/2006/relationships/hyperlink" Target="http://www.pefindo.com/index.php/pageman/page/repdesc?t=desc&amp;id=6817" TargetMode="External"/><Relationship Id="rId8" Type="http://schemas.openxmlformats.org/officeDocument/2006/relationships/hyperlink" Target="http://www.pefindo.com/index.php/pageman/page/repdesc?t=desc&amp;id=7622" TargetMode="External"/><Relationship Id="rId51" Type="http://schemas.openxmlformats.org/officeDocument/2006/relationships/hyperlink" Target="http://www.pefindo.com/index.php/pageman/page/repdesc?t=desc&amp;id=7263" TargetMode="External"/><Relationship Id="rId72" Type="http://schemas.openxmlformats.org/officeDocument/2006/relationships/hyperlink" Target="http://www.pefindo.com/index.php/pageman/page/repdesc?t=desc&amp;id=7134" TargetMode="External"/><Relationship Id="rId93" Type="http://schemas.openxmlformats.org/officeDocument/2006/relationships/hyperlink" Target="http://www.pefindo.com/index.php/pageman/page/repdesc?t=desc&amp;id=7014" TargetMode="External"/><Relationship Id="rId98" Type="http://schemas.openxmlformats.org/officeDocument/2006/relationships/hyperlink" Target="http://www.pefindo.com/index.php/pageman/page/repdesc?t=desc&amp;id=7001" TargetMode="External"/><Relationship Id="rId121" Type="http://schemas.openxmlformats.org/officeDocument/2006/relationships/hyperlink" Target="http://www.pefindo.com/index.php/pageman/page/repdesc?t=desc&amp;id=6918" TargetMode="External"/><Relationship Id="rId142" Type="http://schemas.openxmlformats.org/officeDocument/2006/relationships/hyperlink" Target="http://www.pefindo.com/index.php/pageman/page/repdesc?t=desc&amp;id=6813" TargetMode="External"/><Relationship Id="rId163" Type="http://schemas.openxmlformats.org/officeDocument/2006/relationships/hyperlink" Target="http://www.pefindo.com/index.php/pageman/page/repdesc?t=desc&amp;id=6631" TargetMode="External"/><Relationship Id="rId3" Type="http://schemas.openxmlformats.org/officeDocument/2006/relationships/hyperlink" Target="http://www.pefindo.com/index.php/pageman/page/repdesc?t=desc&amp;id=7668" TargetMode="External"/><Relationship Id="rId25" Type="http://schemas.openxmlformats.org/officeDocument/2006/relationships/hyperlink" Target="http://www.pefindo.com/index.php/pageman/page/repdesc?t=desc&amp;id=7505" TargetMode="External"/><Relationship Id="rId46" Type="http://schemas.openxmlformats.org/officeDocument/2006/relationships/hyperlink" Target="http://www.pefindo.com/index.php/pageman/page/repdesc?t=desc&amp;id=7371" TargetMode="External"/><Relationship Id="rId67" Type="http://schemas.openxmlformats.org/officeDocument/2006/relationships/hyperlink" Target="http://www.pefindo.com/index.php/pageman/page/repdesc?t=desc&amp;id=7159" TargetMode="External"/><Relationship Id="rId116" Type="http://schemas.openxmlformats.org/officeDocument/2006/relationships/hyperlink" Target="http://www.pefindo.com/index.php/pageman/page/repdesc?t=desc&amp;id=6926" TargetMode="External"/><Relationship Id="rId137" Type="http://schemas.openxmlformats.org/officeDocument/2006/relationships/hyperlink" Target="http://www.pefindo.com/index.php/pageman/page/repdesc?t=desc&amp;id=6861" TargetMode="External"/><Relationship Id="rId158" Type="http://schemas.openxmlformats.org/officeDocument/2006/relationships/hyperlink" Target="http://www.pefindo.com/index.php/pageman/page/repdesc?t=desc&amp;id=6718" TargetMode="External"/><Relationship Id="rId20" Type="http://schemas.openxmlformats.org/officeDocument/2006/relationships/hyperlink" Target="http://www.pefindo.com/index.php/pageman/page/repdesc?t=desc&amp;id=7517" TargetMode="External"/><Relationship Id="rId41" Type="http://schemas.openxmlformats.org/officeDocument/2006/relationships/hyperlink" Target="http://www.pefindo.com/index.php/pageman/page/repdesc?t=desc&amp;id=7384" TargetMode="External"/><Relationship Id="rId62" Type="http://schemas.openxmlformats.org/officeDocument/2006/relationships/hyperlink" Target="http://www.pefindo.com/index.php/pageman/page/repdesc?t=desc&amp;id=7230" TargetMode="External"/><Relationship Id="rId83" Type="http://schemas.openxmlformats.org/officeDocument/2006/relationships/hyperlink" Target="http://www.pefindo.com/index.php/pageman/page/repdesc?t=desc&amp;id=7065" TargetMode="External"/><Relationship Id="rId88" Type="http://schemas.openxmlformats.org/officeDocument/2006/relationships/hyperlink" Target="http://www.pefindo.com/index.php/pageman/page/repdesc?t=desc&amp;id=7053" TargetMode="External"/><Relationship Id="rId111" Type="http://schemas.openxmlformats.org/officeDocument/2006/relationships/hyperlink" Target="http://www.pefindo.com/index.php/pageman/page/repdesc?t=desc&amp;id=6942" TargetMode="External"/><Relationship Id="rId132" Type="http://schemas.openxmlformats.org/officeDocument/2006/relationships/hyperlink" Target="http://www.pefindo.com/index.php/pageman/page/repdesc?t=desc&amp;id=7520" TargetMode="External"/><Relationship Id="rId153" Type="http://schemas.openxmlformats.org/officeDocument/2006/relationships/hyperlink" Target="http://www.pefindo.com/index.php/pageman/page/repdesc?t=desc&amp;id=6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198"/>
  <sheetViews>
    <sheetView topLeftCell="A182" workbookViewId="0"/>
  </sheetViews>
  <sheetFormatPr defaultColWidth="14.42578125" defaultRowHeight="15.75" customHeight="1"/>
  <cols>
    <col min="1" max="1" width="52" customWidth="1"/>
    <col min="3" max="4" width="14.42578125" hidden="1"/>
    <col min="5" max="5" width="27.5703125" hidden="1" customWidth="1"/>
    <col min="6" max="6" width="14.42578125" hidden="1"/>
    <col min="8" max="10" width="14.42578125" hidden="1"/>
  </cols>
  <sheetData>
    <row r="1" spans="1:10" ht="15.75" customHeight="1">
      <c r="A1" s="2" t="s">
        <v>5</v>
      </c>
      <c r="B1" s="5">
        <v>42908</v>
      </c>
      <c r="C1" s="5">
        <v>44734</v>
      </c>
      <c r="D1" s="6">
        <v>8245869242</v>
      </c>
      <c r="E1" s="2" t="s">
        <v>11</v>
      </c>
      <c r="F1" s="2" t="s">
        <v>12</v>
      </c>
      <c r="G1" s="2" t="s">
        <v>13</v>
      </c>
      <c r="H1" s="2" t="s">
        <v>14</v>
      </c>
      <c r="I1" s="2" t="s">
        <v>16</v>
      </c>
      <c r="J1" s="2" t="s">
        <v>16</v>
      </c>
    </row>
    <row r="2" spans="1:10" ht="15.75" customHeight="1">
      <c r="A2" s="2" t="s">
        <v>17</v>
      </c>
      <c r="B2" s="5">
        <v>42241</v>
      </c>
      <c r="C2" s="5">
        <v>44068</v>
      </c>
      <c r="D2" s="6">
        <v>7046279225</v>
      </c>
      <c r="E2" s="2" t="s">
        <v>18</v>
      </c>
      <c r="F2" s="2" t="s">
        <v>19</v>
      </c>
      <c r="G2" s="2" t="s">
        <v>21</v>
      </c>
      <c r="H2" s="2" t="s">
        <v>22</v>
      </c>
      <c r="I2" s="2" t="s">
        <v>16</v>
      </c>
      <c r="J2" s="2" t="s">
        <v>16</v>
      </c>
    </row>
    <row r="3" spans="1:10" ht="15.75" customHeight="1">
      <c r="A3" s="2" t="s">
        <v>17</v>
      </c>
      <c r="B3" s="5">
        <v>42577</v>
      </c>
      <c r="C3" s="5">
        <v>43672</v>
      </c>
      <c r="D3" s="6">
        <v>6444262785</v>
      </c>
      <c r="E3" s="2" t="s">
        <v>23</v>
      </c>
      <c r="F3" s="2" t="s">
        <v>24</v>
      </c>
      <c r="G3" s="2" t="s">
        <v>21</v>
      </c>
      <c r="H3" s="2" t="s">
        <v>25</v>
      </c>
      <c r="I3" s="2" t="s">
        <v>16</v>
      </c>
      <c r="J3" s="2" t="s">
        <v>16</v>
      </c>
    </row>
    <row r="4" spans="1:10" ht="15.75" customHeight="1">
      <c r="A4" s="2" t="s">
        <v>17</v>
      </c>
      <c r="B4" s="5">
        <v>42577</v>
      </c>
      <c r="C4" s="5">
        <v>44403</v>
      </c>
      <c r="D4" s="2" t="s">
        <v>16</v>
      </c>
      <c r="E4" s="2" t="s">
        <v>27</v>
      </c>
      <c r="F4" s="2" t="s">
        <v>16</v>
      </c>
      <c r="G4" s="2" t="s">
        <v>21</v>
      </c>
      <c r="H4" s="2" t="s">
        <v>28</v>
      </c>
      <c r="I4" s="2" t="s">
        <v>16</v>
      </c>
      <c r="J4" s="2" t="s">
        <v>16</v>
      </c>
    </row>
    <row r="5" spans="1:10" ht="15.75" customHeight="1">
      <c r="A5" s="2" t="s">
        <v>17</v>
      </c>
      <c r="B5" s="5">
        <v>42930</v>
      </c>
      <c r="C5" s="5">
        <v>44026</v>
      </c>
      <c r="D5" s="6">
        <v>7096812608</v>
      </c>
      <c r="E5" s="2" t="s">
        <v>30</v>
      </c>
      <c r="F5" s="2" t="s">
        <v>31</v>
      </c>
      <c r="G5" s="2" t="s">
        <v>21</v>
      </c>
      <c r="H5" s="2" t="s">
        <v>32</v>
      </c>
      <c r="I5" s="2" t="s">
        <v>16</v>
      </c>
      <c r="J5" s="2" t="s">
        <v>16</v>
      </c>
    </row>
    <row r="6" spans="1:10" ht="15.75" customHeight="1">
      <c r="A6" s="2" t="s">
        <v>17</v>
      </c>
      <c r="B6" s="5">
        <v>42930</v>
      </c>
      <c r="C6" s="5">
        <v>44756</v>
      </c>
      <c r="D6" s="6">
        <v>7519827403</v>
      </c>
      <c r="E6" s="2" t="s">
        <v>33</v>
      </c>
      <c r="F6" s="2" t="s">
        <v>34</v>
      </c>
      <c r="G6" s="2" t="s">
        <v>21</v>
      </c>
      <c r="H6" s="2" t="s">
        <v>35</v>
      </c>
      <c r="I6" s="2" t="s">
        <v>16</v>
      </c>
      <c r="J6" s="2" t="s">
        <v>16</v>
      </c>
    </row>
    <row r="7" spans="1:10" ht="15.75" customHeight="1">
      <c r="A7" s="2" t="s">
        <v>17</v>
      </c>
      <c r="B7" s="5">
        <v>42930</v>
      </c>
      <c r="C7" s="5">
        <v>43305</v>
      </c>
      <c r="D7" s="6">
        <v>4240456718</v>
      </c>
      <c r="E7" s="2" t="s">
        <v>38</v>
      </c>
      <c r="F7" s="2" t="s">
        <v>39</v>
      </c>
      <c r="G7" s="2" t="s">
        <v>21</v>
      </c>
      <c r="H7" s="2" t="s">
        <v>40</v>
      </c>
      <c r="I7" s="2" t="s">
        <v>16</v>
      </c>
      <c r="J7" s="2" t="s">
        <v>16</v>
      </c>
    </row>
    <row r="8" spans="1:10" ht="15.75" customHeight="1">
      <c r="A8" s="2" t="s">
        <v>17</v>
      </c>
      <c r="B8" s="5">
        <v>42185</v>
      </c>
      <c r="C8" s="5">
        <v>43281</v>
      </c>
      <c r="D8" s="6">
        <v>853495595</v>
      </c>
      <c r="E8" s="2" t="s">
        <v>42</v>
      </c>
      <c r="F8" s="2" t="s">
        <v>43</v>
      </c>
      <c r="G8" s="2" t="s">
        <v>21</v>
      </c>
      <c r="H8" s="2" t="s">
        <v>45</v>
      </c>
      <c r="I8" s="2" t="s">
        <v>16</v>
      </c>
      <c r="J8" s="2" t="s">
        <v>16</v>
      </c>
    </row>
    <row r="9" spans="1:10" ht="15.75" customHeight="1">
      <c r="A9" s="2" t="s">
        <v>17</v>
      </c>
      <c r="B9" s="5">
        <v>42185</v>
      </c>
      <c r="C9" s="5">
        <v>44012</v>
      </c>
      <c r="D9" s="6">
        <v>7057897901</v>
      </c>
      <c r="E9" s="2" t="s">
        <v>46</v>
      </c>
      <c r="F9" s="2" t="s">
        <v>19</v>
      </c>
      <c r="G9" s="2" t="s">
        <v>21</v>
      </c>
      <c r="H9" s="2" t="s">
        <v>48</v>
      </c>
      <c r="I9" s="2" t="s">
        <v>16</v>
      </c>
      <c r="J9" s="2" t="s">
        <v>16</v>
      </c>
    </row>
    <row r="10" spans="1:10" ht="15.75" customHeight="1">
      <c r="A10" s="2" t="s">
        <v>17</v>
      </c>
      <c r="B10" s="5">
        <v>42816</v>
      </c>
      <c r="C10" s="5">
        <v>43192</v>
      </c>
      <c r="D10" s="6">
        <v>7489078427</v>
      </c>
      <c r="E10" s="2" t="s">
        <v>50</v>
      </c>
      <c r="F10" s="2" t="s">
        <v>52</v>
      </c>
      <c r="G10" s="2" t="s">
        <v>21</v>
      </c>
      <c r="H10" s="2" t="s">
        <v>53</v>
      </c>
      <c r="I10" s="2" t="s">
        <v>16</v>
      </c>
      <c r="J10" s="2" t="s">
        <v>16</v>
      </c>
    </row>
    <row r="11" spans="1:10" ht="15.75" customHeight="1">
      <c r="A11" s="2" t="s">
        <v>17</v>
      </c>
      <c r="B11" s="5">
        <v>42816</v>
      </c>
      <c r="C11" s="5">
        <v>44642</v>
      </c>
      <c r="D11" s="6">
        <v>7499972863</v>
      </c>
      <c r="E11" s="2" t="s">
        <v>56</v>
      </c>
      <c r="F11" s="2" t="s">
        <v>57</v>
      </c>
      <c r="G11" s="2" t="s">
        <v>21</v>
      </c>
      <c r="H11" s="2" t="s">
        <v>58</v>
      </c>
      <c r="I11" s="2" t="s">
        <v>16</v>
      </c>
      <c r="J11" s="2" t="s">
        <v>16</v>
      </c>
    </row>
    <row r="12" spans="1:10" ht="15.75" customHeight="1">
      <c r="A12" s="2" t="s">
        <v>17</v>
      </c>
      <c r="B12" s="5">
        <v>42816</v>
      </c>
      <c r="C12" s="5">
        <v>43912</v>
      </c>
      <c r="D12" s="6">
        <v>6974343456</v>
      </c>
      <c r="E12" s="2" t="s">
        <v>60</v>
      </c>
      <c r="F12" s="2" t="s">
        <v>61</v>
      </c>
      <c r="G12" s="2" t="s">
        <v>21</v>
      </c>
      <c r="H12" s="2" t="s">
        <v>63</v>
      </c>
      <c r="I12" s="2" t="s">
        <v>16</v>
      </c>
      <c r="J12" s="2" t="s">
        <v>16</v>
      </c>
    </row>
    <row r="13" spans="1:10" ht="15.75" customHeight="1">
      <c r="A13" s="2" t="s">
        <v>17</v>
      </c>
      <c r="B13" s="5">
        <v>42816</v>
      </c>
      <c r="C13" s="5">
        <v>43192</v>
      </c>
      <c r="D13" s="6">
        <v>7489078427</v>
      </c>
      <c r="E13" s="2" t="s">
        <v>65</v>
      </c>
      <c r="F13" s="2" t="s">
        <v>52</v>
      </c>
      <c r="G13" s="2" t="s">
        <v>21</v>
      </c>
      <c r="H13" s="2" t="s">
        <v>67</v>
      </c>
      <c r="I13" s="2" t="s">
        <v>16</v>
      </c>
      <c r="J13" s="2" t="s">
        <v>16</v>
      </c>
    </row>
    <row r="14" spans="1:10" ht="15.75" customHeight="1">
      <c r="A14" s="2" t="s">
        <v>17</v>
      </c>
      <c r="B14" s="5">
        <v>42816</v>
      </c>
      <c r="C14" s="5">
        <v>43912</v>
      </c>
      <c r="D14" s="6">
        <v>683877501</v>
      </c>
      <c r="E14" s="2" t="s">
        <v>69</v>
      </c>
      <c r="F14" s="2" t="s">
        <v>61</v>
      </c>
      <c r="G14" s="2" t="s">
        <v>21</v>
      </c>
      <c r="H14" s="2" t="s">
        <v>70</v>
      </c>
      <c r="I14" s="2" t="s">
        <v>16</v>
      </c>
      <c r="J14" s="2" t="s">
        <v>16</v>
      </c>
    </row>
    <row r="15" spans="1:10" ht="15.75" customHeight="1">
      <c r="A15" s="2" t="s">
        <v>17</v>
      </c>
      <c r="B15" s="5">
        <v>42816</v>
      </c>
      <c r="C15" s="5">
        <v>44642</v>
      </c>
      <c r="D15" s="6">
        <v>7360451578</v>
      </c>
      <c r="E15" s="2" t="s">
        <v>71</v>
      </c>
      <c r="F15" s="2" t="s">
        <v>57</v>
      </c>
      <c r="G15" s="2" t="s">
        <v>21</v>
      </c>
      <c r="H15" s="2" t="s">
        <v>73</v>
      </c>
      <c r="I15" s="2" t="s">
        <v>16</v>
      </c>
      <c r="J15" s="2" t="s">
        <v>16</v>
      </c>
    </row>
    <row r="16" spans="1:10" ht="15.75" customHeight="1">
      <c r="A16" s="2" t="s">
        <v>17</v>
      </c>
      <c r="B16" s="5">
        <v>42431</v>
      </c>
      <c r="C16" s="5">
        <v>43526</v>
      </c>
      <c r="D16" s="6">
        <v>6401684423</v>
      </c>
      <c r="E16" s="2" t="s">
        <v>74</v>
      </c>
      <c r="F16" s="2" t="s">
        <v>43</v>
      </c>
      <c r="G16" s="2" t="s">
        <v>21</v>
      </c>
      <c r="H16" s="2" t="s">
        <v>75</v>
      </c>
      <c r="I16" s="2" t="s">
        <v>16</v>
      </c>
      <c r="J16" s="2" t="s">
        <v>16</v>
      </c>
    </row>
    <row r="17" spans="1:10" ht="15.75" customHeight="1">
      <c r="A17" s="2" t="s">
        <v>17</v>
      </c>
      <c r="B17" s="5">
        <v>42431</v>
      </c>
      <c r="C17" s="5">
        <v>44257</v>
      </c>
      <c r="D17" s="6">
        <v>7172211835</v>
      </c>
      <c r="E17" s="2" t="s">
        <v>78</v>
      </c>
      <c r="F17" s="2" t="s">
        <v>19</v>
      </c>
      <c r="G17" s="2" t="s">
        <v>21</v>
      </c>
      <c r="H17" s="2" t="s">
        <v>79</v>
      </c>
      <c r="I17" s="2" t="s">
        <v>16</v>
      </c>
      <c r="J17" s="2" t="s">
        <v>16</v>
      </c>
    </row>
    <row r="18" spans="1:10" ht="15.75" customHeight="1">
      <c r="A18" s="2" t="s">
        <v>17</v>
      </c>
      <c r="B18" s="5">
        <v>43081</v>
      </c>
      <c r="C18" s="5">
        <v>43456</v>
      </c>
      <c r="D18" s="6">
        <v>5718247934</v>
      </c>
      <c r="E18" s="2" t="s">
        <v>80</v>
      </c>
      <c r="F18" s="2" t="s">
        <v>81</v>
      </c>
      <c r="G18" s="2" t="s">
        <v>21</v>
      </c>
      <c r="H18" s="2" t="s">
        <v>83</v>
      </c>
      <c r="I18" s="2" t="s">
        <v>16</v>
      </c>
      <c r="J18" s="2" t="s">
        <v>16</v>
      </c>
    </row>
    <row r="19" spans="1:10" ht="15.75" customHeight="1">
      <c r="A19" s="2" t="s">
        <v>17</v>
      </c>
      <c r="B19" s="5">
        <v>43081</v>
      </c>
      <c r="C19" s="5">
        <v>44177</v>
      </c>
      <c r="D19" s="6">
        <v>7235900293</v>
      </c>
      <c r="E19" s="2" t="s">
        <v>85</v>
      </c>
      <c r="F19" s="2" t="s">
        <v>86</v>
      </c>
      <c r="G19" s="2" t="s">
        <v>21</v>
      </c>
      <c r="H19" s="2" t="s">
        <v>87</v>
      </c>
      <c r="I19" s="2" t="s">
        <v>16</v>
      </c>
      <c r="J19" s="2" t="s">
        <v>16</v>
      </c>
    </row>
    <row r="20" spans="1:10" ht="15.75" customHeight="1">
      <c r="A20" s="2" t="s">
        <v>17</v>
      </c>
      <c r="B20" s="5">
        <v>43081</v>
      </c>
      <c r="C20" s="5">
        <v>44177</v>
      </c>
      <c r="D20" s="6">
        <v>7077175961</v>
      </c>
      <c r="E20" s="2" t="s">
        <v>89</v>
      </c>
      <c r="F20" s="2" t="s">
        <v>86</v>
      </c>
      <c r="G20" s="2" t="s">
        <v>21</v>
      </c>
      <c r="H20" s="2" t="s">
        <v>90</v>
      </c>
      <c r="I20" s="2" t="s">
        <v>16</v>
      </c>
      <c r="J20" s="2" t="s">
        <v>16</v>
      </c>
    </row>
    <row r="21" spans="1:10" ht="15.75" customHeight="1">
      <c r="A21" s="2" t="s">
        <v>17</v>
      </c>
      <c r="B21" s="5">
        <v>43081</v>
      </c>
      <c r="C21" s="5">
        <v>44907</v>
      </c>
      <c r="D21" s="6">
        <v>7496005969</v>
      </c>
      <c r="E21" s="2" t="s">
        <v>93</v>
      </c>
      <c r="F21" s="2" t="s">
        <v>94</v>
      </c>
      <c r="G21" s="2" t="s">
        <v>21</v>
      </c>
      <c r="H21" s="2" t="s">
        <v>95</v>
      </c>
      <c r="I21" s="2" t="s">
        <v>16</v>
      </c>
      <c r="J21" s="2" t="s">
        <v>16</v>
      </c>
    </row>
    <row r="22" spans="1:10" ht="15.75" customHeight="1">
      <c r="A22" s="2" t="s">
        <v>17</v>
      </c>
      <c r="B22" s="5">
        <v>43081</v>
      </c>
      <c r="C22" s="5">
        <v>43456</v>
      </c>
      <c r="D22" s="6">
        <v>5613927126</v>
      </c>
      <c r="E22" s="2" t="s">
        <v>98</v>
      </c>
      <c r="F22" s="2" t="s">
        <v>81</v>
      </c>
      <c r="G22" s="2" t="s">
        <v>21</v>
      </c>
      <c r="H22" s="2" t="s">
        <v>99</v>
      </c>
      <c r="I22" s="2" t="s">
        <v>16</v>
      </c>
      <c r="J22" s="2" t="s">
        <v>16</v>
      </c>
    </row>
    <row r="23" spans="1:10" ht="15.75" customHeight="1">
      <c r="A23" s="2" t="s">
        <v>17</v>
      </c>
      <c r="B23" s="5">
        <v>43081</v>
      </c>
      <c r="C23" s="5">
        <v>44907</v>
      </c>
      <c r="D23" s="6">
        <v>749587881</v>
      </c>
      <c r="E23" s="2" t="s">
        <v>89</v>
      </c>
      <c r="F23" s="2" t="s">
        <v>94</v>
      </c>
      <c r="G23" s="2" t="s">
        <v>21</v>
      </c>
      <c r="H23" s="2" t="s">
        <v>102</v>
      </c>
      <c r="I23" s="2" t="s">
        <v>16</v>
      </c>
      <c r="J23" s="2" t="s">
        <v>16</v>
      </c>
    </row>
    <row r="24" spans="1:10" ht="15.75" customHeight="1">
      <c r="A24" s="2" t="s">
        <v>103</v>
      </c>
      <c r="B24" s="5">
        <v>42923</v>
      </c>
      <c r="C24" s="5">
        <v>44019</v>
      </c>
      <c r="D24" s="6">
        <v>6769099001</v>
      </c>
      <c r="E24" s="2" t="s">
        <v>104</v>
      </c>
      <c r="F24" s="2" t="s">
        <v>105</v>
      </c>
      <c r="G24" s="2" t="s">
        <v>106</v>
      </c>
      <c r="H24" s="2" t="s">
        <v>107</v>
      </c>
      <c r="I24" s="2" t="s">
        <v>16</v>
      </c>
      <c r="J24" s="2" t="s">
        <v>16</v>
      </c>
    </row>
    <row r="25" spans="1:10" ht="15.75" customHeight="1">
      <c r="A25" s="2" t="s">
        <v>103</v>
      </c>
      <c r="B25" s="5">
        <v>42923</v>
      </c>
      <c r="C25" s="5">
        <v>44749</v>
      </c>
      <c r="D25" s="6">
        <v>7112412759</v>
      </c>
      <c r="E25" s="2" t="s">
        <v>109</v>
      </c>
      <c r="F25" s="6">
        <v>8875</v>
      </c>
      <c r="G25" s="2" t="s">
        <v>106</v>
      </c>
      <c r="H25" s="2" t="s">
        <v>110</v>
      </c>
      <c r="I25" s="2" t="s">
        <v>16</v>
      </c>
      <c r="J25" s="2" t="s">
        <v>16</v>
      </c>
    </row>
    <row r="26" spans="1:10" ht="15.75" customHeight="1">
      <c r="A26" s="2" t="s">
        <v>103</v>
      </c>
      <c r="B26" s="5">
        <v>42923</v>
      </c>
      <c r="C26" s="5">
        <v>45480</v>
      </c>
      <c r="D26" s="6">
        <v>7380730641</v>
      </c>
      <c r="E26" s="2" t="s">
        <v>113</v>
      </c>
      <c r="F26" s="2">
        <v>9</v>
      </c>
      <c r="G26" s="2" t="s">
        <v>106</v>
      </c>
      <c r="H26" s="2" t="s">
        <v>114</v>
      </c>
      <c r="I26" s="2" t="s">
        <v>16</v>
      </c>
      <c r="J26" s="2" t="s">
        <v>16</v>
      </c>
    </row>
    <row r="27" spans="1:10" ht="15.75" customHeight="1">
      <c r="A27" s="2" t="s">
        <v>115</v>
      </c>
      <c r="B27" s="5">
        <v>42185</v>
      </c>
      <c r="C27" s="5">
        <v>44742</v>
      </c>
      <c r="D27" s="6">
        <v>8972607459</v>
      </c>
      <c r="E27" s="2" t="s">
        <v>116</v>
      </c>
      <c r="F27" s="2">
        <v>12</v>
      </c>
      <c r="G27" s="2" t="s">
        <v>13</v>
      </c>
      <c r="H27" s="2" t="s">
        <v>117</v>
      </c>
      <c r="I27" s="2" t="s">
        <v>16</v>
      </c>
      <c r="J27" s="2" t="s">
        <v>16</v>
      </c>
    </row>
    <row r="28" spans="1:10" ht="12.75">
      <c r="A28" s="2" t="s">
        <v>115</v>
      </c>
      <c r="B28" s="5">
        <v>42794</v>
      </c>
      <c r="C28" s="5">
        <v>45350</v>
      </c>
      <c r="D28" s="6">
        <v>8458958649</v>
      </c>
      <c r="E28" s="2" t="s">
        <v>120</v>
      </c>
      <c r="F28" s="2">
        <v>11</v>
      </c>
      <c r="G28" s="2" t="s">
        <v>13</v>
      </c>
      <c r="H28" s="2" t="s">
        <v>121</v>
      </c>
      <c r="I28" s="2" t="s">
        <v>16</v>
      </c>
      <c r="J28" s="2" t="s">
        <v>16</v>
      </c>
    </row>
    <row r="29" spans="1:10" ht="12.75">
      <c r="A29" s="2" t="s">
        <v>122</v>
      </c>
      <c r="B29" s="5">
        <v>42927</v>
      </c>
      <c r="C29" s="5">
        <v>45484</v>
      </c>
      <c r="D29" s="6">
        <v>9651575068</v>
      </c>
      <c r="E29" s="2" t="s">
        <v>123</v>
      </c>
      <c r="F29" s="2" t="s">
        <v>125</v>
      </c>
      <c r="G29" s="2" t="s">
        <v>126</v>
      </c>
      <c r="H29" s="2" t="s">
        <v>127</v>
      </c>
      <c r="I29" s="2" t="s">
        <v>16</v>
      </c>
      <c r="J29" s="2" t="s">
        <v>16</v>
      </c>
    </row>
    <row r="30" spans="1:10" ht="12.75">
      <c r="A30" s="2" t="s">
        <v>122</v>
      </c>
      <c r="B30" s="5">
        <v>42384</v>
      </c>
      <c r="C30" s="5">
        <v>44941</v>
      </c>
      <c r="D30" s="6">
        <v>1093244262</v>
      </c>
      <c r="E30" s="2" t="s">
        <v>128</v>
      </c>
      <c r="F30" s="2">
        <v>12</v>
      </c>
      <c r="G30" s="2" t="s">
        <v>126</v>
      </c>
      <c r="H30" s="2" t="s">
        <v>130</v>
      </c>
      <c r="I30" s="2" t="s">
        <v>16</v>
      </c>
      <c r="J30" s="2" t="s">
        <v>16</v>
      </c>
    </row>
    <row r="31" spans="1:10" ht="12.75">
      <c r="A31" s="2" t="s">
        <v>131</v>
      </c>
      <c r="B31" s="5">
        <v>42970</v>
      </c>
      <c r="C31" s="5">
        <v>44796</v>
      </c>
      <c r="D31" s="6">
        <v>7011157669</v>
      </c>
      <c r="E31" s="2" t="s">
        <v>132</v>
      </c>
      <c r="F31" s="2" t="s">
        <v>133</v>
      </c>
      <c r="G31" s="2" t="s">
        <v>21</v>
      </c>
      <c r="H31" s="2" t="s">
        <v>136</v>
      </c>
      <c r="I31" s="2" t="s">
        <v>16</v>
      </c>
      <c r="J31" s="2" t="s">
        <v>16</v>
      </c>
    </row>
    <row r="32" spans="1:10" ht="12.75">
      <c r="A32" s="2" t="s">
        <v>131</v>
      </c>
      <c r="B32" s="5">
        <v>42970</v>
      </c>
      <c r="C32" s="5">
        <v>43346</v>
      </c>
      <c r="D32" s="6">
        <v>4890142942</v>
      </c>
      <c r="E32" s="2" t="s">
        <v>137</v>
      </c>
      <c r="F32" s="2" t="s">
        <v>139</v>
      </c>
      <c r="G32" s="2" t="s">
        <v>21</v>
      </c>
      <c r="H32" s="2" t="s">
        <v>141</v>
      </c>
      <c r="I32" s="2" t="s">
        <v>16</v>
      </c>
      <c r="J32" s="2" t="s">
        <v>16</v>
      </c>
    </row>
    <row r="33" spans="1:10" ht="12.75">
      <c r="A33" s="2" t="s">
        <v>131</v>
      </c>
      <c r="B33" s="5">
        <v>42970</v>
      </c>
      <c r="C33" s="5">
        <v>44066</v>
      </c>
      <c r="D33" s="6">
        <v>6663135003</v>
      </c>
      <c r="E33" s="2" t="s">
        <v>142</v>
      </c>
      <c r="F33" s="2" t="s">
        <v>143</v>
      </c>
      <c r="G33" s="2" t="s">
        <v>21</v>
      </c>
      <c r="H33" s="2" t="s">
        <v>146</v>
      </c>
      <c r="I33" s="2" t="s">
        <v>16</v>
      </c>
      <c r="J33" s="2" t="s">
        <v>16</v>
      </c>
    </row>
    <row r="34" spans="1:10" ht="12.75">
      <c r="A34" s="2" t="s">
        <v>131</v>
      </c>
      <c r="B34" s="5">
        <v>42677</v>
      </c>
      <c r="C34" s="5">
        <v>44503</v>
      </c>
      <c r="D34" s="6">
        <v>681949352</v>
      </c>
      <c r="E34" s="2" t="s">
        <v>148</v>
      </c>
      <c r="F34" s="2" t="s">
        <v>149</v>
      </c>
      <c r="G34" s="2" t="s">
        <v>21</v>
      </c>
      <c r="H34" s="2" t="s">
        <v>150</v>
      </c>
      <c r="I34" s="2" t="s">
        <v>16</v>
      </c>
      <c r="J34" s="2" t="s">
        <v>16</v>
      </c>
    </row>
    <row r="35" spans="1:10" ht="12.75">
      <c r="A35" s="2" t="s">
        <v>131</v>
      </c>
      <c r="B35" s="5">
        <v>42677</v>
      </c>
      <c r="C35" s="5">
        <v>43772</v>
      </c>
      <c r="D35" s="6">
        <v>6047196892</v>
      </c>
      <c r="E35" s="2" t="s">
        <v>153</v>
      </c>
      <c r="F35" s="2">
        <v>8</v>
      </c>
      <c r="G35" s="2" t="s">
        <v>21</v>
      </c>
      <c r="H35" s="2" t="s">
        <v>154</v>
      </c>
      <c r="I35" s="2" t="s">
        <v>16</v>
      </c>
      <c r="J35" s="2" t="s">
        <v>16</v>
      </c>
    </row>
    <row r="36" spans="1:10" ht="12.75">
      <c r="A36" s="2" t="s">
        <v>131</v>
      </c>
      <c r="B36" s="5">
        <v>43041</v>
      </c>
      <c r="C36" s="5">
        <v>44137</v>
      </c>
      <c r="D36" s="6">
        <v>6808060887</v>
      </c>
      <c r="E36" s="2" t="s">
        <v>156</v>
      </c>
      <c r="F36" s="2" t="s">
        <v>52</v>
      </c>
      <c r="G36" s="2" t="s">
        <v>21</v>
      </c>
      <c r="H36" s="2" t="s">
        <v>159</v>
      </c>
      <c r="I36" s="2" t="s">
        <v>16</v>
      </c>
      <c r="J36" s="2" t="s">
        <v>16</v>
      </c>
    </row>
    <row r="37" spans="1:10" ht="12.75">
      <c r="A37" s="2" t="s">
        <v>131</v>
      </c>
      <c r="B37" s="5">
        <v>43041</v>
      </c>
      <c r="C37" s="5">
        <v>44867</v>
      </c>
      <c r="D37" s="6">
        <v>7139700626</v>
      </c>
      <c r="E37" s="2" t="s">
        <v>161</v>
      </c>
      <c r="F37" s="2" t="s">
        <v>162</v>
      </c>
      <c r="G37" s="2" t="s">
        <v>21</v>
      </c>
      <c r="H37" s="2" t="s">
        <v>163</v>
      </c>
      <c r="I37" s="2" t="s">
        <v>16</v>
      </c>
      <c r="J37" s="2" t="s">
        <v>16</v>
      </c>
    </row>
    <row r="38" spans="1:10" ht="12.75">
      <c r="A38" s="2" t="s">
        <v>131</v>
      </c>
      <c r="B38" s="5">
        <v>43041</v>
      </c>
      <c r="C38" s="5">
        <v>43416</v>
      </c>
      <c r="D38" s="6">
        <v>500185173</v>
      </c>
      <c r="E38" s="2" t="s">
        <v>164</v>
      </c>
      <c r="F38" s="2" t="s">
        <v>165</v>
      </c>
      <c r="G38" s="2" t="s">
        <v>21</v>
      </c>
      <c r="H38" s="2" t="s">
        <v>166</v>
      </c>
      <c r="I38" s="2" t="s">
        <v>16</v>
      </c>
      <c r="J38" s="2" t="s">
        <v>16</v>
      </c>
    </row>
    <row r="39" spans="1:10" ht="12.75">
      <c r="A39" s="2" t="s">
        <v>167</v>
      </c>
      <c r="B39" s="5">
        <v>42643</v>
      </c>
      <c r="C39" s="5">
        <v>46295</v>
      </c>
      <c r="D39" s="6">
        <v>6851865534</v>
      </c>
      <c r="E39" s="2" t="s">
        <v>168</v>
      </c>
      <c r="F39" s="2" t="s">
        <v>169</v>
      </c>
      <c r="G39" s="2" t="s">
        <v>21</v>
      </c>
      <c r="H39" s="2" t="s">
        <v>170</v>
      </c>
      <c r="I39" s="2" t="s">
        <v>16</v>
      </c>
      <c r="J39" s="2" t="s">
        <v>172</v>
      </c>
    </row>
    <row r="40" spans="1:10" ht="12.75">
      <c r="A40" s="2" t="s">
        <v>167</v>
      </c>
      <c r="B40" s="5">
        <v>42643</v>
      </c>
      <c r="C40" s="5">
        <v>44469</v>
      </c>
      <c r="D40" s="6">
        <v>6545068205</v>
      </c>
      <c r="E40" s="2" t="s">
        <v>174</v>
      </c>
      <c r="F40" s="2" t="s">
        <v>175</v>
      </c>
      <c r="G40" s="2" t="s">
        <v>21</v>
      </c>
      <c r="H40" s="2" t="s">
        <v>176</v>
      </c>
      <c r="I40" s="2" t="s">
        <v>16</v>
      </c>
      <c r="J40" s="2" t="s">
        <v>172</v>
      </c>
    </row>
    <row r="41" spans="1:10" ht="12.75">
      <c r="A41" s="2" t="s">
        <v>167</v>
      </c>
      <c r="B41" s="5">
        <v>42643</v>
      </c>
      <c r="C41" s="5">
        <v>45199</v>
      </c>
      <c r="D41" s="6">
        <v>6575547714</v>
      </c>
      <c r="E41" s="2" t="s">
        <v>178</v>
      </c>
      <c r="F41" s="2" t="s">
        <v>105</v>
      </c>
      <c r="G41" s="2" t="s">
        <v>21</v>
      </c>
      <c r="H41" s="2" t="s">
        <v>181</v>
      </c>
      <c r="I41" s="2" t="s">
        <v>16</v>
      </c>
      <c r="J41" s="2" t="s">
        <v>172</v>
      </c>
    </row>
    <row r="42" spans="1:10" ht="12.75">
      <c r="A42" s="2" t="s">
        <v>167</v>
      </c>
      <c r="B42" s="5">
        <v>42901</v>
      </c>
      <c r="C42" s="5">
        <v>46553</v>
      </c>
      <c r="D42" s="6">
        <v>678998244</v>
      </c>
      <c r="E42" s="2" t="s">
        <v>183</v>
      </c>
      <c r="F42" s="2" t="s">
        <v>169</v>
      </c>
      <c r="G42" s="2" t="s">
        <v>21</v>
      </c>
      <c r="H42" s="2" t="s">
        <v>184</v>
      </c>
      <c r="I42" s="2" t="s">
        <v>16</v>
      </c>
      <c r="J42" s="2" t="s">
        <v>16</v>
      </c>
    </row>
    <row r="43" spans="1:10" ht="12.75">
      <c r="A43" s="2" t="s">
        <v>167</v>
      </c>
      <c r="B43" s="5">
        <v>42901</v>
      </c>
      <c r="C43" s="5">
        <v>44727</v>
      </c>
      <c r="D43" s="6">
        <v>6069037355</v>
      </c>
      <c r="E43" s="2" t="s">
        <v>183</v>
      </c>
      <c r="F43" s="2">
        <v>8</v>
      </c>
      <c r="G43" s="2" t="s">
        <v>21</v>
      </c>
      <c r="H43" s="2" t="s">
        <v>187</v>
      </c>
      <c r="I43" s="2" t="s">
        <v>16</v>
      </c>
      <c r="J43" s="2" t="s">
        <v>16</v>
      </c>
    </row>
    <row r="44" spans="1:10" ht="12.75">
      <c r="A44" s="2" t="s">
        <v>167</v>
      </c>
      <c r="B44" s="5">
        <v>42901</v>
      </c>
      <c r="C44" s="5">
        <v>45458</v>
      </c>
      <c r="D44" s="6">
        <v>6208659744</v>
      </c>
      <c r="E44" s="2" t="s">
        <v>190</v>
      </c>
      <c r="F44" s="2" t="s">
        <v>105</v>
      </c>
      <c r="G44" s="2" t="s">
        <v>21</v>
      </c>
      <c r="H44" s="2" t="s">
        <v>191</v>
      </c>
      <c r="I44" s="2" t="s">
        <v>16</v>
      </c>
      <c r="J44" s="2" t="s">
        <v>16</v>
      </c>
    </row>
    <row r="45" spans="1:10" ht="12.75">
      <c r="A45" s="2" t="s">
        <v>167</v>
      </c>
      <c r="B45" s="5">
        <v>42901</v>
      </c>
      <c r="C45" s="5">
        <v>43997</v>
      </c>
      <c r="D45" s="6">
        <v>5563071698</v>
      </c>
      <c r="E45" s="2" t="s">
        <v>183</v>
      </c>
      <c r="F45" s="2">
        <v>0</v>
      </c>
      <c r="G45" s="2" t="s">
        <v>21</v>
      </c>
      <c r="H45" s="2" t="s">
        <v>193</v>
      </c>
      <c r="I45" s="2" t="s">
        <v>16</v>
      </c>
      <c r="J45" s="2" t="s">
        <v>16</v>
      </c>
    </row>
    <row r="46" spans="1:10" ht="12.75">
      <c r="A46" s="2" t="s">
        <v>195</v>
      </c>
      <c r="B46" s="5">
        <v>43011</v>
      </c>
      <c r="C46" s="5">
        <v>45568</v>
      </c>
      <c r="D46" s="6">
        <v>8975346553</v>
      </c>
      <c r="E46" s="2" t="s">
        <v>196</v>
      </c>
      <c r="F46" s="2" t="s">
        <v>198</v>
      </c>
      <c r="G46" s="2" t="s">
        <v>200</v>
      </c>
      <c r="H46" s="2" t="s">
        <v>201</v>
      </c>
      <c r="I46" s="2" t="s">
        <v>16</v>
      </c>
      <c r="J46" s="2" t="s">
        <v>16</v>
      </c>
    </row>
    <row r="47" spans="1:10" ht="12.75">
      <c r="A47" s="2" t="s">
        <v>202</v>
      </c>
      <c r="B47" s="5">
        <v>42531</v>
      </c>
      <c r="C47" s="5">
        <v>45087</v>
      </c>
      <c r="D47" s="6">
        <v>824771663</v>
      </c>
      <c r="E47" s="2" t="s">
        <v>204</v>
      </c>
      <c r="F47" s="6">
        <v>9625</v>
      </c>
      <c r="G47" s="2" t="s">
        <v>205</v>
      </c>
      <c r="H47" s="2" t="s">
        <v>206</v>
      </c>
      <c r="I47" s="2" t="s">
        <v>16</v>
      </c>
      <c r="J47" s="2" t="s">
        <v>16</v>
      </c>
    </row>
    <row r="48" spans="1:10" ht="12.75">
      <c r="A48" s="2" t="s">
        <v>202</v>
      </c>
      <c r="B48" s="5">
        <v>42927</v>
      </c>
      <c r="C48" s="5">
        <v>44753</v>
      </c>
      <c r="D48" s="6">
        <v>6777729615</v>
      </c>
      <c r="E48" s="2" t="s">
        <v>209</v>
      </c>
      <c r="F48" s="2">
        <v>8</v>
      </c>
      <c r="G48" s="2" t="s">
        <v>21</v>
      </c>
      <c r="H48" s="2" t="s">
        <v>210</v>
      </c>
      <c r="I48" s="2" t="s">
        <v>16</v>
      </c>
      <c r="J48" s="2" t="s">
        <v>16</v>
      </c>
    </row>
    <row r="49" spans="1:10" ht="12.75">
      <c r="A49" s="2" t="s">
        <v>202</v>
      </c>
      <c r="B49" s="5">
        <v>42927</v>
      </c>
      <c r="C49" s="5">
        <v>44023</v>
      </c>
      <c r="D49" s="2" t="s">
        <v>16</v>
      </c>
      <c r="E49" s="2" t="s">
        <v>214</v>
      </c>
      <c r="F49" s="6">
        <v>229496</v>
      </c>
      <c r="G49" s="2" t="s">
        <v>21</v>
      </c>
      <c r="H49" s="2" t="s">
        <v>215</v>
      </c>
      <c r="I49" s="2" t="s">
        <v>16</v>
      </c>
      <c r="J49" s="2" t="s">
        <v>16</v>
      </c>
    </row>
    <row r="50" spans="1:10" ht="12.75">
      <c r="A50" s="2" t="s">
        <v>202</v>
      </c>
      <c r="B50" s="5">
        <v>42927</v>
      </c>
      <c r="C50" s="5">
        <v>45484</v>
      </c>
      <c r="D50" s="6">
        <v>731426832</v>
      </c>
      <c r="E50" s="2" t="s">
        <v>218</v>
      </c>
      <c r="F50" s="2" t="s">
        <v>105</v>
      </c>
      <c r="G50" s="2" t="s">
        <v>21</v>
      </c>
      <c r="H50" s="2" t="s">
        <v>219</v>
      </c>
      <c r="I50" s="2" t="s">
        <v>16</v>
      </c>
      <c r="J50" s="2" t="s">
        <v>16</v>
      </c>
    </row>
    <row r="51" spans="1:10" ht="12.75">
      <c r="A51" s="2" t="s">
        <v>202</v>
      </c>
      <c r="B51" s="5">
        <v>42927</v>
      </c>
      <c r="C51" s="5">
        <v>46579</v>
      </c>
      <c r="D51" s="6">
        <v>769747232</v>
      </c>
      <c r="E51" s="2" t="s">
        <v>221</v>
      </c>
      <c r="F51" s="2" t="s">
        <v>169</v>
      </c>
      <c r="G51" s="2" t="s">
        <v>21</v>
      </c>
      <c r="H51" s="2" t="s">
        <v>223</v>
      </c>
      <c r="I51" s="2" t="s">
        <v>16</v>
      </c>
      <c r="J51" s="2" t="s">
        <v>16</v>
      </c>
    </row>
    <row r="52" spans="1:10" ht="12.75">
      <c r="A52" s="2" t="s">
        <v>202</v>
      </c>
      <c r="B52" s="5">
        <v>42531</v>
      </c>
      <c r="C52" s="5">
        <v>43626</v>
      </c>
      <c r="D52" s="2" t="s">
        <v>16</v>
      </c>
      <c r="E52" s="2" t="s">
        <v>225</v>
      </c>
      <c r="F52" s="2" t="s">
        <v>16</v>
      </c>
      <c r="G52" s="2" t="s">
        <v>21</v>
      </c>
      <c r="H52" s="2" t="s">
        <v>226</v>
      </c>
      <c r="I52" s="2" t="s">
        <v>16</v>
      </c>
      <c r="J52" s="2" t="s">
        <v>16</v>
      </c>
    </row>
    <row r="53" spans="1:10" ht="12.75">
      <c r="A53" s="2" t="s">
        <v>202</v>
      </c>
      <c r="B53" s="5">
        <v>43174</v>
      </c>
      <c r="C53" s="5">
        <v>45000</v>
      </c>
      <c r="D53" s="6">
        <v>7064454962</v>
      </c>
      <c r="E53" s="2" t="s">
        <v>229</v>
      </c>
      <c r="F53" s="2" t="s">
        <v>230</v>
      </c>
      <c r="G53" s="2" t="s">
        <v>21</v>
      </c>
      <c r="H53" s="2" t="s">
        <v>231</v>
      </c>
      <c r="I53" s="2" t="s">
        <v>16</v>
      </c>
      <c r="J53" s="2" t="s">
        <v>16</v>
      </c>
    </row>
    <row r="54" spans="1:10" ht="12.75">
      <c r="A54" s="2" t="s">
        <v>232</v>
      </c>
      <c r="B54" s="5">
        <v>42927</v>
      </c>
      <c r="C54" s="5">
        <v>44753</v>
      </c>
      <c r="D54" s="6">
        <v>6372273441</v>
      </c>
      <c r="E54" s="2" t="s">
        <v>233</v>
      </c>
      <c r="F54" s="2">
        <v>8</v>
      </c>
      <c r="G54" s="2" t="s">
        <v>21</v>
      </c>
      <c r="H54" s="2" t="s">
        <v>234</v>
      </c>
      <c r="I54" s="2" t="s">
        <v>16</v>
      </c>
      <c r="J54" s="2" t="s">
        <v>16</v>
      </c>
    </row>
    <row r="55" spans="1:10" ht="12.75">
      <c r="A55" s="2" t="s">
        <v>235</v>
      </c>
      <c r="B55" s="5">
        <v>42969</v>
      </c>
      <c r="C55" s="5">
        <v>43345</v>
      </c>
      <c r="D55" s="6">
        <v>4873076161</v>
      </c>
      <c r="E55" s="2" t="s">
        <v>236</v>
      </c>
      <c r="F55" s="2" t="s">
        <v>139</v>
      </c>
      <c r="G55" s="2" t="s">
        <v>21</v>
      </c>
      <c r="H55" s="2" t="s">
        <v>237</v>
      </c>
      <c r="I55" s="2" t="s">
        <v>16</v>
      </c>
      <c r="J55" s="2" t="s">
        <v>16</v>
      </c>
    </row>
    <row r="56" spans="1:10" ht="12.75">
      <c r="A56" s="2" t="s">
        <v>235</v>
      </c>
      <c r="B56" s="5">
        <v>42969</v>
      </c>
      <c r="C56" s="5">
        <v>43699</v>
      </c>
      <c r="D56" s="6">
        <v>6173096373</v>
      </c>
      <c r="E56" s="2" t="s">
        <v>239</v>
      </c>
      <c r="F56" s="2" t="s">
        <v>240</v>
      </c>
      <c r="G56" s="2" t="s">
        <v>21</v>
      </c>
      <c r="H56" s="2" t="s">
        <v>241</v>
      </c>
      <c r="I56" s="2" t="s">
        <v>16</v>
      </c>
      <c r="J56" s="2" t="s">
        <v>16</v>
      </c>
    </row>
    <row r="57" spans="1:10" ht="12.75">
      <c r="A57" s="2" t="s">
        <v>235</v>
      </c>
      <c r="B57" s="5">
        <v>42969</v>
      </c>
      <c r="C57" s="5">
        <v>44065</v>
      </c>
      <c r="D57" s="6">
        <v>6392362424</v>
      </c>
      <c r="E57" s="2" t="s">
        <v>243</v>
      </c>
      <c r="F57" s="2" t="s">
        <v>143</v>
      </c>
      <c r="G57" s="2" t="s">
        <v>21</v>
      </c>
      <c r="H57" s="2" t="s">
        <v>245</v>
      </c>
      <c r="I57" s="2" t="s">
        <v>16</v>
      </c>
      <c r="J57" s="2" t="s">
        <v>16</v>
      </c>
    </row>
    <row r="58" spans="1:10" ht="12.75">
      <c r="A58" s="2" t="s">
        <v>235</v>
      </c>
      <c r="B58" s="5">
        <v>42501</v>
      </c>
      <c r="C58" s="5">
        <v>43231</v>
      </c>
      <c r="D58" s="6">
        <v>5390267858</v>
      </c>
      <c r="E58" s="2" t="s">
        <v>247</v>
      </c>
      <c r="F58" s="2">
        <v>8</v>
      </c>
      <c r="G58" s="2" t="s">
        <v>21</v>
      </c>
      <c r="H58" s="2" t="s">
        <v>249</v>
      </c>
      <c r="I58" s="2" t="s">
        <v>16</v>
      </c>
      <c r="J58" s="2" t="s">
        <v>16</v>
      </c>
    </row>
    <row r="59" spans="1:10" ht="12.75">
      <c r="A59" s="2" t="s">
        <v>235</v>
      </c>
      <c r="B59" s="5">
        <v>42501</v>
      </c>
      <c r="C59" s="5">
        <v>43596</v>
      </c>
      <c r="D59" s="6">
        <v>6298933128</v>
      </c>
      <c r="E59" s="2" t="s">
        <v>251</v>
      </c>
      <c r="F59" s="2" t="s">
        <v>149</v>
      </c>
      <c r="G59" s="2" t="s">
        <v>21</v>
      </c>
      <c r="H59" s="2" t="s">
        <v>252</v>
      </c>
      <c r="I59" s="2" t="s">
        <v>16</v>
      </c>
      <c r="J59" s="2" t="s">
        <v>16</v>
      </c>
    </row>
    <row r="60" spans="1:10" ht="12.75">
      <c r="A60" s="2" t="s">
        <v>235</v>
      </c>
      <c r="B60" s="5">
        <v>43081</v>
      </c>
      <c r="C60" s="5">
        <v>43456</v>
      </c>
      <c r="D60" s="6">
        <v>5090345708</v>
      </c>
      <c r="E60" s="2" t="s">
        <v>254</v>
      </c>
      <c r="F60" s="2" t="s">
        <v>81</v>
      </c>
      <c r="G60" s="2" t="s">
        <v>21</v>
      </c>
      <c r="H60" s="2" t="s">
        <v>255</v>
      </c>
      <c r="I60" s="2" t="s">
        <v>16</v>
      </c>
      <c r="J60" s="2" t="s">
        <v>16</v>
      </c>
    </row>
    <row r="61" spans="1:10" ht="12.75">
      <c r="A61" s="2" t="s">
        <v>235</v>
      </c>
      <c r="B61" s="5">
        <v>43081</v>
      </c>
      <c r="C61" s="5">
        <v>43811</v>
      </c>
      <c r="D61" s="6">
        <v>6238311446</v>
      </c>
      <c r="E61" s="2" t="s">
        <v>256</v>
      </c>
      <c r="F61" s="2" t="s">
        <v>139</v>
      </c>
      <c r="G61" s="2" t="s">
        <v>21</v>
      </c>
      <c r="H61" s="2" t="s">
        <v>257</v>
      </c>
      <c r="I61" s="2" t="s">
        <v>16</v>
      </c>
      <c r="J61" s="2" t="s">
        <v>16</v>
      </c>
    </row>
    <row r="62" spans="1:10" ht="12.75">
      <c r="A62" s="2" t="s">
        <v>235</v>
      </c>
      <c r="B62" s="5">
        <v>43081</v>
      </c>
      <c r="C62" s="5">
        <v>44177</v>
      </c>
      <c r="D62" s="6">
        <v>6833442568</v>
      </c>
      <c r="E62" s="2" t="s">
        <v>259</v>
      </c>
      <c r="F62" s="2" t="s">
        <v>260</v>
      </c>
      <c r="G62" s="2" t="s">
        <v>21</v>
      </c>
      <c r="H62" s="2" t="s">
        <v>261</v>
      </c>
      <c r="I62" s="2" t="s">
        <v>16</v>
      </c>
      <c r="J62" s="2" t="s">
        <v>16</v>
      </c>
    </row>
    <row r="63" spans="1:10" ht="12.75">
      <c r="A63" s="2" t="s">
        <v>263</v>
      </c>
      <c r="B63" s="5">
        <v>42549</v>
      </c>
      <c r="C63" s="5">
        <v>45105</v>
      </c>
      <c r="D63" s="6">
        <v>7802029879</v>
      </c>
      <c r="E63" s="2" t="s">
        <v>265</v>
      </c>
      <c r="F63" s="2" t="s">
        <v>266</v>
      </c>
      <c r="G63" s="2" t="s">
        <v>268</v>
      </c>
      <c r="H63" s="2" t="s">
        <v>269</v>
      </c>
      <c r="I63" s="2" t="s">
        <v>16</v>
      </c>
      <c r="J63" s="2" t="s">
        <v>16</v>
      </c>
    </row>
    <row r="64" spans="1:10" ht="12.75">
      <c r="A64" s="2" t="s">
        <v>263</v>
      </c>
      <c r="B64" s="5">
        <v>42811</v>
      </c>
      <c r="C64" s="5">
        <v>45368</v>
      </c>
      <c r="D64" s="6">
        <v>9470360776</v>
      </c>
      <c r="E64" s="2" t="s">
        <v>272</v>
      </c>
      <c r="F64" s="2" t="s">
        <v>19</v>
      </c>
      <c r="G64" s="2" t="s">
        <v>268</v>
      </c>
      <c r="H64" s="2" t="s">
        <v>273</v>
      </c>
      <c r="I64" s="2" t="s">
        <v>16</v>
      </c>
      <c r="J64" s="2" t="s">
        <v>16</v>
      </c>
    </row>
    <row r="65" spans="1:10" ht="12.75">
      <c r="A65" s="2" t="s">
        <v>263</v>
      </c>
      <c r="B65" s="5">
        <v>42549</v>
      </c>
      <c r="C65" s="5">
        <v>44375</v>
      </c>
      <c r="D65" s="6">
        <v>769495391</v>
      </c>
      <c r="E65" s="2" t="s">
        <v>274</v>
      </c>
      <c r="F65" s="2" t="s">
        <v>276</v>
      </c>
      <c r="G65" s="2" t="s">
        <v>205</v>
      </c>
      <c r="H65" s="2" t="s">
        <v>277</v>
      </c>
      <c r="I65" s="2" t="s">
        <v>16</v>
      </c>
      <c r="J65" s="2" t="s">
        <v>16</v>
      </c>
    </row>
    <row r="66" spans="1:10" ht="12.75">
      <c r="A66" s="2" t="s">
        <v>263</v>
      </c>
      <c r="B66" s="5">
        <v>42670</v>
      </c>
      <c r="C66" s="5">
        <v>44496</v>
      </c>
      <c r="D66" s="6">
        <v>6949282857</v>
      </c>
      <c r="E66" s="2" t="s">
        <v>278</v>
      </c>
      <c r="F66" s="2" t="s">
        <v>24</v>
      </c>
      <c r="G66" s="2" t="s">
        <v>205</v>
      </c>
      <c r="H66" s="2" t="s">
        <v>279</v>
      </c>
      <c r="I66" s="2" t="s">
        <v>16</v>
      </c>
      <c r="J66" s="2" t="s">
        <v>16</v>
      </c>
    </row>
    <row r="67" spans="1:10" ht="12.75">
      <c r="A67" s="2" t="s">
        <v>280</v>
      </c>
      <c r="B67" s="5">
        <v>43075</v>
      </c>
      <c r="C67" s="5">
        <v>45632</v>
      </c>
      <c r="D67" s="6">
        <v>820685444</v>
      </c>
      <c r="E67" s="2" t="s">
        <v>281</v>
      </c>
      <c r="F67" s="2" t="s">
        <v>283</v>
      </c>
      <c r="G67" s="2" t="s">
        <v>284</v>
      </c>
      <c r="H67" s="2" t="s">
        <v>285</v>
      </c>
      <c r="I67" s="2" t="s">
        <v>16</v>
      </c>
      <c r="J67" s="2" t="s">
        <v>16</v>
      </c>
    </row>
    <row r="68" spans="1:10" ht="12.75">
      <c r="A68" s="2" t="s">
        <v>280</v>
      </c>
      <c r="B68" s="5">
        <v>43075</v>
      </c>
      <c r="C68" s="5">
        <v>44901</v>
      </c>
      <c r="D68" s="6">
        <v>7920564807</v>
      </c>
      <c r="E68" s="2" t="s">
        <v>286</v>
      </c>
      <c r="F68" s="2" t="s">
        <v>266</v>
      </c>
      <c r="G68" s="2" t="s">
        <v>284</v>
      </c>
      <c r="H68" s="2" t="s">
        <v>288</v>
      </c>
      <c r="I68" s="2" t="s">
        <v>16</v>
      </c>
      <c r="J68" s="2" t="s">
        <v>16</v>
      </c>
    </row>
    <row r="69" spans="1:10" ht="12.75">
      <c r="A69" s="2" t="s">
        <v>280</v>
      </c>
      <c r="B69" s="5">
        <v>43075</v>
      </c>
      <c r="C69" s="5">
        <v>44171</v>
      </c>
      <c r="D69" s="6">
        <v>7087380156</v>
      </c>
      <c r="E69" s="2" t="s">
        <v>290</v>
      </c>
      <c r="F69" s="2" t="s">
        <v>52</v>
      </c>
      <c r="G69" s="2" t="s">
        <v>106</v>
      </c>
      <c r="H69" s="2" t="s">
        <v>291</v>
      </c>
      <c r="I69" s="2" t="s">
        <v>16</v>
      </c>
      <c r="J69" s="2" t="s">
        <v>16</v>
      </c>
    </row>
    <row r="70" spans="1:10" ht="12.75">
      <c r="A70" s="2" t="s">
        <v>280</v>
      </c>
      <c r="B70" s="5">
        <v>43075</v>
      </c>
      <c r="C70" s="5">
        <v>44901</v>
      </c>
      <c r="D70" s="6">
        <v>7433087166</v>
      </c>
      <c r="E70" s="2" t="s">
        <v>293</v>
      </c>
      <c r="F70" s="2" t="s">
        <v>133</v>
      </c>
      <c r="G70" s="2" t="s">
        <v>106</v>
      </c>
      <c r="H70" s="2" t="s">
        <v>294</v>
      </c>
      <c r="I70" s="2" t="s">
        <v>16</v>
      </c>
      <c r="J70" s="2" t="s">
        <v>16</v>
      </c>
    </row>
    <row r="71" spans="1:10" ht="12.75">
      <c r="A71" s="2" t="s">
        <v>280</v>
      </c>
      <c r="B71" s="5">
        <v>43075</v>
      </c>
      <c r="C71" s="5">
        <v>45632</v>
      </c>
      <c r="D71" s="6">
        <v>7728712843</v>
      </c>
      <c r="E71" s="2" t="s">
        <v>296</v>
      </c>
      <c r="F71" s="2" t="s">
        <v>297</v>
      </c>
      <c r="G71" s="2" t="s">
        <v>106</v>
      </c>
      <c r="H71" s="2" t="s">
        <v>298</v>
      </c>
      <c r="I71" s="2" t="s">
        <v>16</v>
      </c>
      <c r="J71" s="2" t="s">
        <v>16</v>
      </c>
    </row>
    <row r="72" spans="1:10" ht="12.75">
      <c r="A72" s="2" t="s">
        <v>299</v>
      </c>
      <c r="B72" s="5">
        <v>42923</v>
      </c>
      <c r="C72" s="5">
        <v>44019</v>
      </c>
      <c r="D72" s="6">
        <v>6724244953</v>
      </c>
      <c r="E72" s="2" t="s">
        <v>300</v>
      </c>
      <c r="F72" s="2" t="s">
        <v>149</v>
      </c>
      <c r="G72" s="2" t="s">
        <v>205</v>
      </c>
      <c r="H72" s="2" t="s">
        <v>303</v>
      </c>
      <c r="I72" s="2" t="s">
        <v>16</v>
      </c>
      <c r="J72" s="2" t="s">
        <v>16</v>
      </c>
    </row>
    <row r="73" spans="1:10" ht="12.75">
      <c r="A73" s="2" t="s">
        <v>299</v>
      </c>
      <c r="B73" s="5">
        <v>42923</v>
      </c>
      <c r="C73" s="5">
        <v>44749</v>
      </c>
      <c r="D73" s="6">
        <v>7289292734</v>
      </c>
      <c r="E73" s="2" t="s">
        <v>304</v>
      </c>
      <c r="F73" s="2" t="s">
        <v>105</v>
      </c>
      <c r="G73" s="2" t="s">
        <v>205</v>
      </c>
      <c r="H73" s="2" t="s">
        <v>305</v>
      </c>
      <c r="I73" s="2" t="s">
        <v>16</v>
      </c>
      <c r="J73" s="2" t="s">
        <v>16</v>
      </c>
    </row>
    <row r="74" spans="1:10" ht="12.75">
      <c r="A74" s="2" t="s">
        <v>307</v>
      </c>
      <c r="B74" s="5">
        <v>42971</v>
      </c>
      <c r="C74" s="5">
        <v>45528</v>
      </c>
      <c r="D74" s="6">
        <v>700810418</v>
      </c>
      <c r="E74" s="2" t="s">
        <v>309</v>
      </c>
      <c r="F74" s="2" t="s">
        <v>149</v>
      </c>
      <c r="G74" s="2" t="s">
        <v>21</v>
      </c>
      <c r="H74" s="2" t="s">
        <v>310</v>
      </c>
      <c r="I74" s="2" t="s">
        <v>16</v>
      </c>
      <c r="J74" s="2" t="s">
        <v>16</v>
      </c>
    </row>
    <row r="75" spans="1:10" ht="12.75">
      <c r="A75" s="2" t="s">
        <v>307</v>
      </c>
      <c r="B75" s="5">
        <v>42971</v>
      </c>
      <c r="C75" s="5">
        <v>44797</v>
      </c>
      <c r="D75" s="6">
        <v>6908347906</v>
      </c>
      <c r="E75" s="2" t="s">
        <v>312</v>
      </c>
      <c r="F75" s="2">
        <v>8</v>
      </c>
      <c r="G75" s="2" t="s">
        <v>21</v>
      </c>
      <c r="H75" s="2" t="s">
        <v>313</v>
      </c>
      <c r="I75" s="2" t="s">
        <v>16</v>
      </c>
      <c r="J75" s="2" t="s">
        <v>16</v>
      </c>
    </row>
    <row r="76" spans="1:10" ht="12.75">
      <c r="A76" s="2" t="s">
        <v>307</v>
      </c>
      <c r="B76" s="5">
        <v>42971</v>
      </c>
      <c r="C76" s="5">
        <v>44067</v>
      </c>
      <c r="D76" s="6">
        <v>6713717919</v>
      </c>
      <c r="E76" s="2" t="s">
        <v>315</v>
      </c>
      <c r="F76" s="2" t="s">
        <v>316</v>
      </c>
      <c r="G76" s="2" t="s">
        <v>21</v>
      </c>
      <c r="H76" s="2" t="s">
        <v>317</v>
      </c>
      <c r="I76" s="2" t="s">
        <v>16</v>
      </c>
      <c r="J76" s="2" t="s">
        <v>16</v>
      </c>
    </row>
    <row r="77" spans="1:10" ht="12.75">
      <c r="A77" s="2" t="s">
        <v>307</v>
      </c>
      <c r="B77" s="5">
        <v>42188</v>
      </c>
      <c r="C77" s="5">
        <v>44015</v>
      </c>
      <c r="D77" s="6">
        <v>643562328</v>
      </c>
      <c r="E77" s="2" t="s">
        <v>319</v>
      </c>
      <c r="F77" s="2" t="s">
        <v>43</v>
      </c>
      <c r="G77" s="2" t="s">
        <v>21</v>
      </c>
      <c r="H77" s="2" t="s">
        <v>320</v>
      </c>
      <c r="I77" s="2" t="s">
        <v>16</v>
      </c>
      <c r="J77" s="2" t="s">
        <v>16</v>
      </c>
    </row>
    <row r="78" spans="1:10" ht="12.75">
      <c r="A78" s="2" t="s">
        <v>307</v>
      </c>
      <c r="B78" s="5">
        <v>42188</v>
      </c>
      <c r="C78" s="5">
        <v>43284</v>
      </c>
      <c r="D78" s="6">
        <v>4115333856</v>
      </c>
      <c r="E78" s="2" t="s">
        <v>322</v>
      </c>
      <c r="F78" s="2" t="s">
        <v>323</v>
      </c>
      <c r="G78" s="2" t="s">
        <v>21</v>
      </c>
      <c r="H78" s="2" t="s">
        <v>325</v>
      </c>
      <c r="I78" s="2" t="s">
        <v>16</v>
      </c>
      <c r="J78" s="2" t="s">
        <v>16</v>
      </c>
    </row>
    <row r="79" spans="1:10" ht="12.75">
      <c r="A79" s="2" t="s">
        <v>307</v>
      </c>
      <c r="B79" s="5">
        <v>42515</v>
      </c>
      <c r="C79" s="5">
        <v>43610</v>
      </c>
      <c r="D79" s="6">
        <v>6212590536</v>
      </c>
      <c r="E79" s="2" t="s">
        <v>326</v>
      </c>
      <c r="F79" s="2" t="s">
        <v>327</v>
      </c>
      <c r="G79" s="2" t="s">
        <v>21</v>
      </c>
      <c r="H79" s="2" t="s">
        <v>329</v>
      </c>
      <c r="I79" s="2" t="s">
        <v>16</v>
      </c>
      <c r="J79" s="2" t="s">
        <v>16</v>
      </c>
    </row>
    <row r="80" spans="1:10" ht="12.75">
      <c r="A80" s="2" t="s">
        <v>307</v>
      </c>
      <c r="B80" s="5">
        <v>42515</v>
      </c>
      <c r="C80" s="5">
        <v>44341</v>
      </c>
      <c r="D80" s="6">
        <v>6706005953</v>
      </c>
      <c r="E80" s="2" t="s">
        <v>331</v>
      </c>
      <c r="F80" s="2" t="s">
        <v>332</v>
      </c>
      <c r="G80" s="2" t="s">
        <v>21</v>
      </c>
      <c r="H80" s="2" t="s">
        <v>334</v>
      </c>
      <c r="I80" s="2" t="s">
        <v>16</v>
      </c>
      <c r="J80" s="2" t="s">
        <v>16</v>
      </c>
    </row>
    <row r="81" spans="1:10" ht="12.75">
      <c r="A81" s="2" t="s">
        <v>307</v>
      </c>
      <c r="B81" s="5">
        <v>42836</v>
      </c>
      <c r="C81" s="5">
        <v>43932</v>
      </c>
      <c r="D81" s="6">
        <v>6407216626</v>
      </c>
      <c r="E81" s="2" t="s">
        <v>336</v>
      </c>
      <c r="F81" s="2" t="s">
        <v>31</v>
      </c>
      <c r="G81" s="2" t="s">
        <v>21</v>
      </c>
      <c r="H81" s="2" t="s">
        <v>338</v>
      </c>
      <c r="I81" s="2" t="s">
        <v>16</v>
      </c>
      <c r="J81" s="2" t="s">
        <v>16</v>
      </c>
    </row>
    <row r="82" spans="1:10" ht="12.75">
      <c r="A82" s="2" t="s">
        <v>307</v>
      </c>
      <c r="B82" s="5">
        <v>42836</v>
      </c>
      <c r="C82" s="5">
        <v>46488</v>
      </c>
      <c r="D82" s="6">
        <v>7488306951</v>
      </c>
      <c r="E82" s="2" t="s">
        <v>340</v>
      </c>
      <c r="F82" s="2" t="s">
        <v>342</v>
      </c>
      <c r="G82" s="2" t="s">
        <v>21</v>
      </c>
      <c r="H82" s="2" t="s">
        <v>343</v>
      </c>
      <c r="I82" s="2" t="s">
        <v>16</v>
      </c>
      <c r="J82" s="2" t="s">
        <v>16</v>
      </c>
    </row>
    <row r="83" spans="1:10" ht="12.75">
      <c r="A83" s="2" t="s">
        <v>307</v>
      </c>
      <c r="B83" s="5">
        <v>42836</v>
      </c>
      <c r="C83" s="5">
        <v>43206</v>
      </c>
      <c r="D83" s="6">
        <v>3009620059</v>
      </c>
      <c r="E83" s="2" t="s">
        <v>346</v>
      </c>
      <c r="F83" s="2" t="s">
        <v>260</v>
      </c>
      <c r="G83" s="2" t="s">
        <v>21</v>
      </c>
      <c r="H83" s="2" t="s">
        <v>347</v>
      </c>
      <c r="I83" s="2" t="s">
        <v>16</v>
      </c>
      <c r="J83" s="2" t="s">
        <v>16</v>
      </c>
    </row>
    <row r="84" spans="1:10" ht="12.75">
      <c r="A84" s="2" t="s">
        <v>307</v>
      </c>
      <c r="B84" s="5">
        <v>42836</v>
      </c>
      <c r="C84" s="5">
        <v>44662</v>
      </c>
      <c r="D84" s="6">
        <v>6809177544</v>
      </c>
      <c r="E84" s="2" t="s">
        <v>350</v>
      </c>
      <c r="F84" s="2" t="s">
        <v>351</v>
      </c>
      <c r="G84" s="2" t="s">
        <v>21</v>
      </c>
      <c r="H84" s="2" t="s">
        <v>352</v>
      </c>
      <c r="I84" s="2" t="s">
        <v>16</v>
      </c>
      <c r="J84" s="2" t="s">
        <v>16</v>
      </c>
    </row>
    <row r="85" spans="1:10" ht="12.75">
      <c r="A85" s="2" t="s">
        <v>307</v>
      </c>
      <c r="B85" s="5">
        <v>42404</v>
      </c>
      <c r="C85" s="5">
        <v>43500</v>
      </c>
      <c r="D85" s="6">
        <v>5352493155</v>
      </c>
      <c r="E85" s="2" t="s">
        <v>355</v>
      </c>
      <c r="F85" s="2" t="s">
        <v>12</v>
      </c>
      <c r="G85" s="2" t="s">
        <v>21</v>
      </c>
      <c r="H85" s="2" t="s">
        <v>356</v>
      </c>
      <c r="I85" s="2" t="s">
        <v>16</v>
      </c>
      <c r="J85" s="2" t="s">
        <v>16</v>
      </c>
    </row>
    <row r="86" spans="1:10" ht="12.75">
      <c r="A86" s="2" t="s">
        <v>307</v>
      </c>
      <c r="B86" s="5">
        <v>42404</v>
      </c>
      <c r="C86" s="5">
        <v>44231</v>
      </c>
      <c r="D86" s="6">
        <v>6682700938</v>
      </c>
      <c r="E86" s="2" t="s">
        <v>357</v>
      </c>
      <c r="F86" s="2" t="s">
        <v>266</v>
      </c>
      <c r="G86" s="2" t="s">
        <v>21</v>
      </c>
      <c r="H86" s="2" t="s">
        <v>358</v>
      </c>
      <c r="I86" s="2" t="s">
        <v>16</v>
      </c>
      <c r="J86" s="2" t="s">
        <v>16</v>
      </c>
    </row>
    <row r="87" spans="1:10" ht="12.75">
      <c r="A87" s="2" t="s">
        <v>307</v>
      </c>
      <c r="B87" s="5">
        <v>42705</v>
      </c>
      <c r="C87" s="5">
        <v>46357</v>
      </c>
      <c r="D87" s="6">
        <v>7498771876</v>
      </c>
      <c r="E87" s="2" t="s">
        <v>361</v>
      </c>
      <c r="F87" s="2" t="s">
        <v>57</v>
      </c>
      <c r="G87" s="2" t="s">
        <v>21</v>
      </c>
      <c r="H87" s="2" t="s">
        <v>362</v>
      </c>
      <c r="I87" s="2" t="s">
        <v>16</v>
      </c>
      <c r="J87" s="2" t="s">
        <v>16</v>
      </c>
    </row>
    <row r="88" spans="1:10" ht="12.75">
      <c r="A88" s="2" t="s">
        <v>307</v>
      </c>
      <c r="B88" s="5">
        <v>42705</v>
      </c>
      <c r="C88" s="5">
        <v>43800</v>
      </c>
      <c r="D88" s="6">
        <v>6157098897</v>
      </c>
      <c r="E88" s="2" t="s">
        <v>366</v>
      </c>
      <c r="F88" s="2">
        <v>8</v>
      </c>
      <c r="G88" s="2" t="s">
        <v>21</v>
      </c>
      <c r="H88" s="2" t="s">
        <v>367</v>
      </c>
      <c r="I88" s="2" t="s">
        <v>16</v>
      </c>
      <c r="J88" s="2" t="s">
        <v>16</v>
      </c>
    </row>
    <row r="89" spans="1:10" ht="12.75">
      <c r="A89" s="2" t="s">
        <v>307</v>
      </c>
      <c r="B89" s="5">
        <v>42705</v>
      </c>
      <c r="C89" s="5">
        <v>44531</v>
      </c>
      <c r="D89" s="6">
        <v>6779523555</v>
      </c>
      <c r="E89" s="2" t="s">
        <v>370</v>
      </c>
      <c r="F89" s="2" t="s">
        <v>327</v>
      </c>
      <c r="G89" s="2" t="s">
        <v>21</v>
      </c>
      <c r="H89" s="2" t="s">
        <v>371</v>
      </c>
      <c r="I89" s="2" t="s">
        <v>16</v>
      </c>
      <c r="J89" s="2" t="s">
        <v>16</v>
      </c>
    </row>
    <row r="90" spans="1:10" ht="12.75">
      <c r="A90" s="2" t="s">
        <v>307</v>
      </c>
      <c r="B90" s="5">
        <v>42705</v>
      </c>
      <c r="C90" s="5">
        <v>45261</v>
      </c>
      <c r="D90" s="6">
        <v>7055726373</v>
      </c>
      <c r="E90" s="2" t="s">
        <v>374</v>
      </c>
      <c r="F90" s="2" t="s">
        <v>169</v>
      </c>
      <c r="G90" s="2" t="s">
        <v>21</v>
      </c>
      <c r="H90" s="2" t="s">
        <v>376</v>
      </c>
      <c r="I90" s="2" t="s">
        <v>16</v>
      </c>
      <c r="J90" s="2" t="s">
        <v>16</v>
      </c>
    </row>
    <row r="91" spans="1:10" ht="12.75">
      <c r="A91" s="2" t="s">
        <v>377</v>
      </c>
      <c r="B91" s="5">
        <v>42612</v>
      </c>
      <c r="C91" s="5">
        <v>44438</v>
      </c>
      <c r="D91" s="6">
        <v>756672012</v>
      </c>
      <c r="E91" s="2" t="s">
        <v>379</v>
      </c>
      <c r="F91" s="2" t="s">
        <v>24</v>
      </c>
      <c r="G91" s="2" t="s">
        <v>380</v>
      </c>
      <c r="H91" s="2" t="s">
        <v>381</v>
      </c>
      <c r="I91" s="2" t="s">
        <v>16</v>
      </c>
      <c r="J91" s="2" t="s">
        <v>16</v>
      </c>
    </row>
    <row r="92" spans="1:10" ht="12.75">
      <c r="A92" s="2" t="s">
        <v>377</v>
      </c>
      <c r="B92" s="5">
        <v>42612</v>
      </c>
      <c r="C92" s="5">
        <v>43707</v>
      </c>
      <c r="D92" s="6">
        <v>6364342509</v>
      </c>
      <c r="E92" s="2" t="s">
        <v>384</v>
      </c>
      <c r="F92" s="2" t="s">
        <v>327</v>
      </c>
      <c r="G92" s="2" t="s">
        <v>380</v>
      </c>
      <c r="H92" s="2" t="s">
        <v>387</v>
      </c>
      <c r="I92" s="2" t="s">
        <v>16</v>
      </c>
      <c r="J92" s="2" t="s">
        <v>16</v>
      </c>
    </row>
    <row r="93" spans="1:10" ht="12.75">
      <c r="A93" s="2" t="s">
        <v>377</v>
      </c>
      <c r="B93" s="5">
        <v>42929</v>
      </c>
      <c r="C93" s="5">
        <v>44755</v>
      </c>
      <c r="D93" s="6">
        <v>7140834338</v>
      </c>
      <c r="E93" s="2" t="s">
        <v>389</v>
      </c>
      <c r="F93" s="2" t="s">
        <v>105</v>
      </c>
      <c r="G93" s="2" t="s">
        <v>380</v>
      </c>
      <c r="H93" s="2" t="s">
        <v>391</v>
      </c>
      <c r="I93" s="2" t="s">
        <v>16</v>
      </c>
      <c r="J93" s="2" t="s">
        <v>16</v>
      </c>
    </row>
    <row r="94" spans="1:10" ht="12.75">
      <c r="A94" s="2" t="s">
        <v>377</v>
      </c>
      <c r="B94" s="5">
        <v>42929</v>
      </c>
      <c r="C94" s="5">
        <v>44025</v>
      </c>
      <c r="D94" s="6">
        <v>7481242454</v>
      </c>
      <c r="E94" s="2" t="s">
        <v>393</v>
      </c>
      <c r="F94" s="2" t="s">
        <v>351</v>
      </c>
      <c r="G94" s="2" t="s">
        <v>380</v>
      </c>
      <c r="H94" s="2" t="s">
        <v>394</v>
      </c>
      <c r="I94" s="2" t="s">
        <v>16</v>
      </c>
      <c r="J94" s="2" t="s">
        <v>16</v>
      </c>
    </row>
    <row r="95" spans="1:10" ht="12.75">
      <c r="A95" s="2" t="s">
        <v>377</v>
      </c>
      <c r="B95" s="5">
        <v>42929</v>
      </c>
      <c r="C95" s="5">
        <v>45486</v>
      </c>
      <c r="D95" s="6">
        <v>7599920041</v>
      </c>
      <c r="E95" s="2" t="s">
        <v>396</v>
      </c>
      <c r="F95" s="2" t="s">
        <v>332</v>
      </c>
      <c r="G95" s="2" t="s">
        <v>380</v>
      </c>
      <c r="H95" s="2" t="s">
        <v>398</v>
      </c>
      <c r="I95" s="2" t="s">
        <v>16</v>
      </c>
      <c r="J95" s="2" t="s">
        <v>16</v>
      </c>
    </row>
    <row r="96" spans="1:10" ht="12.75">
      <c r="A96" s="2" t="s">
        <v>377</v>
      </c>
      <c r="B96" s="5">
        <v>42929</v>
      </c>
      <c r="C96" s="5">
        <v>46581</v>
      </c>
      <c r="D96" s="6">
        <v>7847777742</v>
      </c>
      <c r="E96" s="2" t="s">
        <v>399</v>
      </c>
      <c r="F96" s="2" t="s">
        <v>57</v>
      </c>
      <c r="G96" s="2" t="s">
        <v>380</v>
      </c>
      <c r="H96" s="2" t="s">
        <v>401</v>
      </c>
      <c r="I96" s="2" t="s">
        <v>16</v>
      </c>
      <c r="J96" s="2" t="s">
        <v>16</v>
      </c>
    </row>
    <row r="97" spans="1:10" ht="12.75">
      <c r="A97" s="2" t="s">
        <v>402</v>
      </c>
      <c r="B97" s="5">
        <v>42927</v>
      </c>
      <c r="C97" s="5">
        <v>44753</v>
      </c>
      <c r="D97" s="6">
        <v>824930454</v>
      </c>
      <c r="E97" s="2" t="s">
        <v>218</v>
      </c>
      <c r="F97" s="2" t="s">
        <v>405</v>
      </c>
      <c r="G97" s="2" t="s">
        <v>13</v>
      </c>
      <c r="H97" s="2" t="s">
        <v>407</v>
      </c>
      <c r="I97" s="2" t="s">
        <v>16</v>
      </c>
      <c r="J97" s="2" t="s">
        <v>16</v>
      </c>
    </row>
    <row r="98" spans="1:10" ht="12.75">
      <c r="A98" s="2" t="s">
        <v>402</v>
      </c>
      <c r="B98" s="5">
        <v>42927</v>
      </c>
      <c r="C98" s="5">
        <v>45484</v>
      </c>
      <c r="D98" s="6">
        <v>8897103511</v>
      </c>
      <c r="E98" s="2" t="s">
        <v>409</v>
      </c>
      <c r="F98" s="2">
        <v>11</v>
      </c>
      <c r="G98" s="2" t="s">
        <v>410</v>
      </c>
      <c r="H98" s="2" t="s">
        <v>411</v>
      </c>
      <c r="I98" s="2" t="s">
        <v>16</v>
      </c>
      <c r="J98" s="2" t="s">
        <v>16</v>
      </c>
    </row>
    <row r="99" spans="1:10" ht="12.75">
      <c r="A99" s="2" t="s">
        <v>412</v>
      </c>
      <c r="B99" s="5">
        <v>42548</v>
      </c>
      <c r="C99" s="5">
        <v>43278</v>
      </c>
      <c r="D99" s="6">
        <v>62393737</v>
      </c>
      <c r="E99" s="2" t="s">
        <v>414</v>
      </c>
      <c r="F99" s="2">
        <v>11</v>
      </c>
      <c r="G99" s="2" t="s">
        <v>410</v>
      </c>
      <c r="H99" s="2" t="s">
        <v>415</v>
      </c>
      <c r="I99" s="2" t="s">
        <v>16</v>
      </c>
      <c r="J99" s="2" t="s">
        <v>16</v>
      </c>
    </row>
    <row r="100" spans="1:10" ht="12.75">
      <c r="A100" s="2" t="s">
        <v>418</v>
      </c>
      <c r="B100" s="5">
        <v>42537</v>
      </c>
      <c r="C100" s="5">
        <v>45093</v>
      </c>
      <c r="D100" s="6">
        <v>7453273258</v>
      </c>
      <c r="E100" s="2" t="s">
        <v>419</v>
      </c>
      <c r="F100" s="2" t="s">
        <v>12</v>
      </c>
      <c r="G100" s="2" t="s">
        <v>106</v>
      </c>
      <c r="H100" s="2" t="s">
        <v>420</v>
      </c>
      <c r="I100" s="2" t="s">
        <v>16</v>
      </c>
      <c r="J100" s="2" t="s">
        <v>16</v>
      </c>
    </row>
    <row r="101" spans="1:10" ht="12.75">
      <c r="A101" s="2" t="s">
        <v>418</v>
      </c>
      <c r="B101" s="5">
        <v>42537</v>
      </c>
      <c r="C101" s="5">
        <v>44363</v>
      </c>
      <c r="D101" s="6">
        <v>7517583554</v>
      </c>
      <c r="E101" s="2" t="s">
        <v>422</v>
      </c>
      <c r="F101" s="2">
        <v>9</v>
      </c>
      <c r="G101" s="2" t="s">
        <v>106</v>
      </c>
      <c r="H101" s="2" t="s">
        <v>425</v>
      </c>
      <c r="I101" s="2" t="s">
        <v>16</v>
      </c>
      <c r="J101" s="2" t="s">
        <v>16</v>
      </c>
    </row>
    <row r="102" spans="1:10" ht="12.75">
      <c r="A102" s="2" t="s">
        <v>427</v>
      </c>
      <c r="B102" s="5">
        <v>42726</v>
      </c>
      <c r="C102" s="5">
        <v>44552</v>
      </c>
      <c r="D102" s="6">
        <v>8798563354</v>
      </c>
      <c r="E102" s="2" t="s">
        <v>428</v>
      </c>
      <c r="F102" s="2" t="s">
        <v>430</v>
      </c>
      <c r="G102" s="2" t="s">
        <v>106</v>
      </c>
      <c r="H102" s="2" t="s">
        <v>431</v>
      </c>
      <c r="I102" s="2" t="s">
        <v>16</v>
      </c>
      <c r="J102" s="2" t="s">
        <v>16</v>
      </c>
    </row>
    <row r="103" spans="1:10" ht="12.75">
      <c r="A103" s="2" t="s">
        <v>427</v>
      </c>
      <c r="B103" s="5">
        <v>42726</v>
      </c>
      <c r="C103" s="5">
        <v>43821</v>
      </c>
      <c r="D103" s="6">
        <v>8117223789</v>
      </c>
      <c r="E103" s="2" t="s">
        <v>433</v>
      </c>
      <c r="F103" s="2" t="s">
        <v>434</v>
      </c>
      <c r="G103" s="2" t="s">
        <v>106</v>
      </c>
      <c r="H103" s="2" t="s">
        <v>435</v>
      </c>
      <c r="I103" s="2" t="s">
        <v>16</v>
      </c>
      <c r="J103" s="2" t="s">
        <v>16</v>
      </c>
    </row>
    <row r="104" spans="1:10" ht="12.75">
      <c r="A104" s="2" t="s">
        <v>427</v>
      </c>
      <c r="B104" s="5">
        <v>43081</v>
      </c>
      <c r="C104" s="5">
        <v>45638</v>
      </c>
      <c r="D104" s="6">
        <v>9601840372</v>
      </c>
      <c r="E104" s="2" t="s">
        <v>439</v>
      </c>
      <c r="F104" s="2" t="s">
        <v>440</v>
      </c>
      <c r="G104" s="2" t="s">
        <v>106</v>
      </c>
      <c r="H104" s="2" t="s">
        <v>441</v>
      </c>
      <c r="I104" s="2" t="s">
        <v>16</v>
      </c>
      <c r="J104" s="2" t="s">
        <v>16</v>
      </c>
    </row>
    <row r="105" spans="1:10" ht="12.75">
      <c r="A105" s="2" t="s">
        <v>427</v>
      </c>
      <c r="B105" s="5">
        <v>43081</v>
      </c>
      <c r="C105" s="5">
        <v>44177</v>
      </c>
      <c r="D105" s="6">
        <v>7539385718</v>
      </c>
      <c r="E105" s="2" t="s">
        <v>445</v>
      </c>
      <c r="F105" s="2" t="s">
        <v>34</v>
      </c>
      <c r="G105" s="2" t="s">
        <v>106</v>
      </c>
      <c r="H105" s="2" t="s">
        <v>446</v>
      </c>
      <c r="I105" s="2" t="s">
        <v>16</v>
      </c>
      <c r="J105" s="2" t="s">
        <v>16</v>
      </c>
    </row>
    <row r="106" spans="1:10" ht="12.75">
      <c r="A106" s="2" t="s">
        <v>427</v>
      </c>
      <c r="B106" s="5">
        <v>43081</v>
      </c>
      <c r="C106" s="5">
        <v>44907</v>
      </c>
      <c r="D106" s="6">
        <v>8314710779</v>
      </c>
      <c r="E106" s="2" t="s">
        <v>450</v>
      </c>
      <c r="F106" s="2" t="s">
        <v>451</v>
      </c>
      <c r="G106" s="2" t="s">
        <v>106</v>
      </c>
      <c r="H106" s="2" t="s">
        <v>452</v>
      </c>
      <c r="I106" s="2" t="s">
        <v>16</v>
      </c>
      <c r="J106" s="2" t="s">
        <v>16</v>
      </c>
    </row>
    <row r="107" spans="1:10" ht="12.75">
      <c r="A107" s="2" t="s">
        <v>454</v>
      </c>
      <c r="B107" s="5">
        <v>42675</v>
      </c>
      <c r="C107" s="5">
        <v>44501</v>
      </c>
      <c r="D107" s="6">
        <v>7514474539</v>
      </c>
      <c r="E107" s="2" t="s">
        <v>455</v>
      </c>
      <c r="F107" s="2" t="s">
        <v>105</v>
      </c>
      <c r="G107" s="2" t="s">
        <v>205</v>
      </c>
      <c r="H107" s="2" t="s">
        <v>457</v>
      </c>
      <c r="I107" s="2" t="s">
        <v>16</v>
      </c>
      <c r="J107" s="2" t="s">
        <v>16</v>
      </c>
    </row>
    <row r="108" spans="1:10" ht="12.75">
      <c r="A108" s="2" t="s">
        <v>458</v>
      </c>
      <c r="B108" s="5">
        <v>42997</v>
      </c>
      <c r="C108" s="5">
        <v>44093</v>
      </c>
      <c r="D108" s="6">
        <v>1188836138</v>
      </c>
      <c r="E108" s="2" t="s">
        <v>459</v>
      </c>
      <c r="F108" s="2">
        <v>11</v>
      </c>
      <c r="G108" s="2" t="s">
        <v>268</v>
      </c>
      <c r="H108" s="2" t="s">
        <v>463</v>
      </c>
      <c r="I108" s="2" t="s">
        <v>16</v>
      </c>
      <c r="J108" s="2" t="s">
        <v>16</v>
      </c>
    </row>
    <row r="109" spans="1:10" ht="12.75">
      <c r="A109" s="2" t="s">
        <v>458</v>
      </c>
      <c r="B109" s="5">
        <v>42997</v>
      </c>
      <c r="C109" s="5">
        <v>44093</v>
      </c>
      <c r="D109" s="6">
        <v>8536091512</v>
      </c>
      <c r="E109" s="2" t="s">
        <v>464</v>
      </c>
      <c r="F109" s="2">
        <v>11</v>
      </c>
      <c r="G109" s="2" t="s">
        <v>268</v>
      </c>
      <c r="H109" s="2" t="s">
        <v>466</v>
      </c>
      <c r="I109" s="2" t="s">
        <v>16</v>
      </c>
      <c r="J109" s="2" t="s">
        <v>16</v>
      </c>
    </row>
    <row r="110" spans="1:10" ht="12.75">
      <c r="A110" s="2" t="s">
        <v>458</v>
      </c>
      <c r="B110" s="5">
        <v>42923</v>
      </c>
      <c r="C110" s="5">
        <v>44749</v>
      </c>
      <c r="D110" s="6">
        <v>1135280546</v>
      </c>
      <c r="E110" s="2" t="s">
        <v>467</v>
      </c>
      <c r="F110" s="2" t="s">
        <v>125</v>
      </c>
      <c r="G110" s="2" t="s">
        <v>268</v>
      </c>
      <c r="H110" s="2" t="s">
        <v>468</v>
      </c>
      <c r="I110" s="2" t="s">
        <v>16</v>
      </c>
      <c r="J110" s="2" t="s">
        <v>16</v>
      </c>
    </row>
    <row r="111" spans="1:10" ht="12.75">
      <c r="A111" s="2" t="s">
        <v>458</v>
      </c>
      <c r="B111" s="5">
        <v>42923</v>
      </c>
      <c r="C111" s="5">
        <v>44749</v>
      </c>
      <c r="D111" s="6">
        <v>9029785885</v>
      </c>
      <c r="E111" s="2" t="s">
        <v>470</v>
      </c>
      <c r="F111" s="2" t="s">
        <v>125</v>
      </c>
      <c r="G111" s="2" t="s">
        <v>268</v>
      </c>
      <c r="H111" s="2" t="s">
        <v>471</v>
      </c>
      <c r="I111" s="2" t="s">
        <v>16</v>
      </c>
      <c r="J111" s="2" t="s">
        <v>16</v>
      </c>
    </row>
    <row r="112" spans="1:10" ht="12.75">
      <c r="A112" s="2" t="s">
        <v>473</v>
      </c>
      <c r="B112" s="5">
        <v>42706</v>
      </c>
      <c r="C112" s="5">
        <v>43801</v>
      </c>
      <c r="D112" s="6">
        <v>9027878084</v>
      </c>
      <c r="E112" s="2" t="s">
        <v>475</v>
      </c>
      <c r="F112" s="2">
        <v>10</v>
      </c>
      <c r="G112" s="2" t="s">
        <v>13</v>
      </c>
      <c r="H112" s="2" t="s">
        <v>476</v>
      </c>
      <c r="I112" s="2" t="s">
        <v>16</v>
      </c>
      <c r="J112" s="2" t="s">
        <v>16</v>
      </c>
    </row>
    <row r="113" spans="1:10" ht="12.75">
      <c r="A113" s="2" t="s">
        <v>473</v>
      </c>
      <c r="B113" s="5">
        <v>42706</v>
      </c>
      <c r="C113" s="5">
        <v>44532</v>
      </c>
      <c r="D113" s="6">
        <v>9620700256</v>
      </c>
      <c r="E113" s="2" t="s">
        <v>478</v>
      </c>
      <c r="F113" s="2" t="s">
        <v>479</v>
      </c>
      <c r="G113" s="2" t="s">
        <v>13</v>
      </c>
      <c r="H113" s="2" t="s">
        <v>480</v>
      </c>
      <c r="I113" s="2" t="s">
        <v>16</v>
      </c>
      <c r="J113" s="2" t="s">
        <v>16</v>
      </c>
    </row>
    <row r="114" spans="1:10" ht="12.75">
      <c r="A114" s="2" t="s">
        <v>483</v>
      </c>
      <c r="B114" s="5">
        <v>42881</v>
      </c>
      <c r="C114" s="5">
        <v>44707</v>
      </c>
      <c r="D114" s="6">
        <v>7136285194</v>
      </c>
      <c r="E114" s="2" t="s">
        <v>484</v>
      </c>
      <c r="F114" s="2" t="s">
        <v>332</v>
      </c>
      <c r="G114" s="2" t="s">
        <v>380</v>
      </c>
      <c r="H114" s="2" t="s">
        <v>485</v>
      </c>
      <c r="I114" s="2" t="s">
        <v>16</v>
      </c>
      <c r="J114" s="2" t="s">
        <v>16</v>
      </c>
    </row>
    <row r="115" spans="1:10" ht="12.75">
      <c r="A115" s="2" t="s">
        <v>486</v>
      </c>
      <c r="B115" s="5">
        <v>42615</v>
      </c>
      <c r="C115" s="5">
        <v>43710</v>
      </c>
      <c r="D115" s="6">
        <v>6226265566</v>
      </c>
      <c r="E115" s="2" t="s">
        <v>487</v>
      </c>
      <c r="F115" s="2">
        <v>8</v>
      </c>
      <c r="G115" s="2" t="s">
        <v>21</v>
      </c>
      <c r="H115" s="2" t="s">
        <v>489</v>
      </c>
      <c r="I115" s="2" t="s">
        <v>16</v>
      </c>
      <c r="J115" s="2" t="s">
        <v>16</v>
      </c>
    </row>
    <row r="116" spans="1:10" ht="12.75">
      <c r="A116" s="2" t="s">
        <v>486</v>
      </c>
      <c r="B116" s="5">
        <v>42615</v>
      </c>
      <c r="C116" s="5">
        <v>44441</v>
      </c>
      <c r="D116" s="6">
        <v>7146564706</v>
      </c>
      <c r="E116" s="2" t="s">
        <v>492</v>
      </c>
      <c r="F116" s="2" t="s">
        <v>61</v>
      </c>
      <c r="G116" s="2" t="s">
        <v>21</v>
      </c>
      <c r="H116" s="2" t="s">
        <v>493</v>
      </c>
      <c r="I116" s="2" t="s">
        <v>16</v>
      </c>
      <c r="J116" s="2" t="s">
        <v>16</v>
      </c>
    </row>
    <row r="117" spans="1:10" ht="12.75">
      <c r="A117" s="2" t="s">
        <v>486</v>
      </c>
      <c r="B117" s="5">
        <v>42615</v>
      </c>
      <c r="C117" s="5">
        <v>43710</v>
      </c>
      <c r="D117" s="6">
        <v>588858195</v>
      </c>
      <c r="E117" s="2" t="s">
        <v>495</v>
      </c>
      <c r="F117" s="2">
        <v>8</v>
      </c>
      <c r="G117" s="2" t="s">
        <v>21</v>
      </c>
      <c r="H117" s="2" t="s">
        <v>496</v>
      </c>
      <c r="I117" s="2" t="s">
        <v>16</v>
      </c>
      <c r="J117" s="2" t="s">
        <v>16</v>
      </c>
    </row>
    <row r="118" spans="1:10" ht="12.75">
      <c r="A118" s="2" t="s">
        <v>486</v>
      </c>
      <c r="B118" s="5">
        <v>42615</v>
      </c>
      <c r="C118" s="5">
        <v>46267</v>
      </c>
      <c r="D118" s="6">
        <v>7938671076</v>
      </c>
      <c r="E118" s="2" t="s">
        <v>497</v>
      </c>
      <c r="F118" s="2" t="s">
        <v>276</v>
      </c>
      <c r="G118" s="2" t="s">
        <v>21</v>
      </c>
      <c r="H118" s="2" t="s">
        <v>498</v>
      </c>
      <c r="I118" s="2" t="s">
        <v>16</v>
      </c>
      <c r="J118" s="2" t="s">
        <v>16</v>
      </c>
    </row>
    <row r="119" spans="1:10" ht="12.75">
      <c r="A119" s="2" t="s">
        <v>486</v>
      </c>
      <c r="B119" s="5">
        <v>42615</v>
      </c>
      <c r="C119" s="5">
        <v>45171</v>
      </c>
      <c r="D119" s="6">
        <v>7405759089</v>
      </c>
      <c r="E119" s="2" t="s">
        <v>501</v>
      </c>
      <c r="F119" s="2">
        <v>9</v>
      </c>
      <c r="G119" s="2" t="s">
        <v>21</v>
      </c>
      <c r="H119" s="2" t="s">
        <v>502</v>
      </c>
      <c r="I119" s="2" t="s">
        <v>16</v>
      </c>
      <c r="J119" s="2" t="s">
        <v>16</v>
      </c>
    </row>
    <row r="120" spans="1:10" ht="12.75">
      <c r="A120" s="2" t="s">
        <v>486</v>
      </c>
      <c r="B120" s="5">
        <v>42615</v>
      </c>
      <c r="C120" s="5">
        <v>46267</v>
      </c>
      <c r="D120" s="6">
        <v>7953653591</v>
      </c>
      <c r="E120" s="2" t="s">
        <v>505</v>
      </c>
      <c r="F120" s="2" t="s">
        <v>276</v>
      </c>
      <c r="G120" s="2" t="s">
        <v>21</v>
      </c>
      <c r="H120" s="2" t="s">
        <v>506</v>
      </c>
      <c r="I120" s="2" t="s">
        <v>16</v>
      </c>
      <c r="J120" s="2" t="s">
        <v>16</v>
      </c>
    </row>
    <row r="121" spans="1:10" ht="12.75">
      <c r="A121" s="2" t="s">
        <v>486</v>
      </c>
      <c r="B121" s="5">
        <v>42615</v>
      </c>
      <c r="C121" s="5">
        <v>44441</v>
      </c>
      <c r="D121" s="6">
        <v>6848673314</v>
      </c>
      <c r="E121" s="2" t="s">
        <v>509</v>
      </c>
      <c r="F121" s="2" t="s">
        <v>61</v>
      </c>
      <c r="G121" s="2" t="s">
        <v>21</v>
      </c>
      <c r="H121" s="2" t="s">
        <v>510</v>
      </c>
      <c r="I121" s="2" t="s">
        <v>16</v>
      </c>
      <c r="J121" s="2" t="s">
        <v>16</v>
      </c>
    </row>
    <row r="122" spans="1:10" ht="12.75">
      <c r="A122" s="2" t="s">
        <v>486</v>
      </c>
      <c r="B122" s="5">
        <v>42159</v>
      </c>
      <c r="C122" s="5">
        <v>43255</v>
      </c>
      <c r="D122" s="6">
        <v>2917775073</v>
      </c>
      <c r="E122" s="2" t="s">
        <v>512</v>
      </c>
      <c r="F122" s="2" t="s">
        <v>12</v>
      </c>
      <c r="G122" s="2" t="s">
        <v>21</v>
      </c>
      <c r="H122" s="2" t="s">
        <v>514</v>
      </c>
      <c r="I122" s="2" t="s">
        <v>16</v>
      </c>
      <c r="J122" s="2" t="s">
        <v>16</v>
      </c>
    </row>
    <row r="123" spans="1:10" ht="12.75">
      <c r="A123" s="2" t="s">
        <v>486</v>
      </c>
      <c r="B123" s="5">
        <v>42159</v>
      </c>
      <c r="C123" s="5">
        <v>43986</v>
      </c>
      <c r="D123" s="6">
        <v>6646190704</v>
      </c>
      <c r="E123" s="2" t="s">
        <v>516</v>
      </c>
      <c r="F123" s="2">
        <v>10</v>
      </c>
      <c r="G123" s="2" t="s">
        <v>21</v>
      </c>
      <c r="H123" s="2" t="s">
        <v>518</v>
      </c>
      <c r="I123" s="2" t="s">
        <v>16</v>
      </c>
      <c r="J123" s="2" t="s">
        <v>16</v>
      </c>
    </row>
    <row r="124" spans="1:10" ht="12.75">
      <c r="A124" s="2" t="s">
        <v>486</v>
      </c>
      <c r="B124" s="5">
        <v>42886</v>
      </c>
      <c r="C124" s="5">
        <v>43261</v>
      </c>
      <c r="D124" s="6">
        <v>2920206523</v>
      </c>
      <c r="E124" s="2" t="s">
        <v>521</v>
      </c>
      <c r="F124" s="2">
        <v>7</v>
      </c>
      <c r="G124" s="2" t="s">
        <v>21</v>
      </c>
      <c r="H124" s="2" t="s">
        <v>523</v>
      </c>
      <c r="I124" s="2" t="s">
        <v>16</v>
      </c>
      <c r="J124" s="2" t="s">
        <v>16</v>
      </c>
    </row>
    <row r="125" spans="1:10" ht="12.75">
      <c r="A125" s="2" t="s">
        <v>486</v>
      </c>
      <c r="B125" s="5">
        <v>42886</v>
      </c>
      <c r="C125" s="5">
        <v>43982</v>
      </c>
      <c r="D125" s="6">
        <v>6803387357</v>
      </c>
      <c r="E125" s="2" t="s">
        <v>525</v>
      </c>
      <c r="F125" s="2" t="s">
        <v>133</v>
      </c>
      <c r="G125" s="2" t="s">
        <v>21</v>
      </c>
      <c r="H125" s="2" t="s">
        <v>526</v>
      </c>
      <c r="I125" s="2" t="s">
        <v>16</v>
      </c>
      <c r="J125" s="2" t="s">
        <v>16</v>
      </c>
    </row>
    <row r="126" spans="1:10" ht="12.75">
      <c r="A126" s="2" t="s">
        <v>486</v>
      </c>
      <c r="B126" s="5">
        <v>42886</v>
      </c>
      <c r="C126" s="5">
        <v>44712</v>
      </c>
      <c r="D126" s="6">
        <v>7225000364</v>
      </c>
      <c r="E126" s="2" t="s">
        <v>529</v>
      </c>
      <c r="F126" s="2" t="s">
        <v>530</v>
      </c>
      <c r="G126" s="2" t="s">
        <v>21</v>
      </c>
      <c r="H126" s="2" t="s">
        <v>531</v>
      </c>
      <c r="I126" s="2" t="s">
        <v>16</v>
      </c>
      <c r="J126" s="2" t="s">
        <v>16</v>
      </c>
    </row>
    <row r="127" spans="1:10" ht="12.75">
      <c r="A127" s="2" t="s">
        <v>486</v>
      </c>
      <c r="B127" s="5">
        <v>42886</v>
      </c>
      <c r="C127" s="5">
        <v>45443</v>
      </c>
      <c r="D127" s="6">
        <v>7556311789</v>
      </c>
      <c r="E127" s="2" t="s">
        <v>532</v>
      </c>
      <c r="F127" s="2" t="s">
        <v>57</v>
      </c>
      <c r="G127" s="2" t="s">
        <v>21</v>
      </c>
      <c r="H127" s="2" t="s">
        <v>534</v>
      </c>
      <c r="I127" s="2" t="s">
        <v>16</v>
      </c>
      <c r="J127" s="2" t="s">
        <v>16</v>
      </c>
    </row>
    <row r="128" spans="1:10" ht="12.75">
      <c r="A128" s="2" t="s">
        <v>486</v>
      </c>
      <c r="B128" s="5">
        <v>42886</v>
      </c>
      <c r="C128" s="5">
        <v>46538</v>
      </c>
      <c r="D128" s="6">
        <v>8061481595</v>
      </c>
      <c r="E128" s="2" t="s">
        <v>536</v>
      </c>
      <c r="F128" s="2" t="s">
        <v>12</v>
      </c>
      <c r="G128" s="2" t="s">
        <v>21</v>
      </c>
      <c r="H128" s="2" t="s">
        <v>537</v>
      </c>
      <c r="I128" s="2" t="s">
        <v>16</v>
      </c>
      <c r="J128" s="2" t="s">
        <v>16</v>
      </c>
    </row>
    <row r="129" spans="1:10" ht="12.75">
      <c r="A129" s="2" t="s">
        <v>486</v>
      </c>
      <c r="B129" s="5">
        <v>42886</v>
      </c>
      <c r="C129" s="5">
        <v>45443</v>
      </c>
      <c r="D129" s="6">
        <v>7592557114</v>
      </c>
      <c r="E129" s="2" t="s">
        <v>540</v>
      </c>
      <c r="F129" s="2" t="s">
        <v>57</v>
      </c>
      <c r="G129" s="2" t="s">
        <v>21</v>
      </c>
      <c r="H129" s="2" t="s">
        <v>541</v>
      </c>
      <c r="I129" s="2" t="s">
        <v>16</v>
      </c>
      <c r="J129" s="2" t="s">
        <v>16</v>
      </c>
    </row>
    <row r="130" spans="1:10" ht="12.75">
      <c r="A130" s="2" t="s">
        <v>486</v>
      </c>
      <c r="B130" s="5">
        <v>42886</v>
      </c>
      <c r="C130" s="5">
        <v>46538</v>
      </c>
      <c r="D130" s="6">
        <v>8027358525</v>
      </c>
      <c r="E130" s="2" t="s">
        <v>543</v>
      </c>
      <c r="F130" s="2" t="s">
        <v>12</v>
      </c>
      <c r="G130" s="2" t="s">
        <v>21</v>
      </c>
      <c r="H130" s="2" t="s">
        <v>544</v>
      </c>
      <c r="I130" s="2" t="s">
        <v>16</v>
      </c>
      <c r="J130" s="2" t="s">
        <v>16</v>
      </c>
    </row>
    <row r="131" spans="1:10" ht="12.75">
      <c r="A131" s="2" t="s">
        <v>486</v>
      </c>
      <c r="B131" s="5">
        <v>42886</v>
      </c>
      <c r="C131" s="5">
        <v>44712</v>
      </c>
      <c r="D131" s="6">
        <v>7113236899</v>
      </c>
      <c r="E131" s="2" t="s">
        <v>547</v>
      </c>
      <c r="F131" s="2" t="s">
        <v>530</v>
      </c>
      <c r="G131" s="2" t="s">
        <v>21</v>
      </c>
      <c r="H131" s="2" t="s">
        <v>549</v>
      </c>
      <c r="I131" s="2" t="s">
        <v>16</v>
      </c>
      <c r="J131" s="2" t="s">
        <v>16</v>
      </c>
    </row>
    <row r="132" spans="1:10" ht="12.75">
      <c r="A132" s="2" t="s">
        <v>486</v>
      </c>
      <c r="B132" s="5">
        <v>42886</v>
      </c>
      <c r="C132" s="5">
        <v>43261</v>
      </c>
      <c r="D132" s="6">
        <v>4409403267</v>
      </c>
      <c r="E132" s="2" t="s">
        <v>552</v>
      </c>
      <c r="F132" s="2">
        <v>7</v>
      </c>
      <c r="G132" s="2" t="s">
        <v>21</v>
      </c>
      <c r="H132" s="2" t="s">
        <v>553</v>
      </c>
      <c r="I132" s="2" t="s">
        <v>16</v>
      </c>
      <c r="J132" s="2" t="s">
        <v>16</v>
      </c>
    </row>
    <row r="133" spans="1:10" ht="12.75">
      <c r="A133" s="2" t="s">
        <v>486</v>
      </c>
      <c r="B133" s="5">
        <v>43048</v>
      </c>
      <c r="C133" s="5">
        <v>46700</v>
      </c>
      <c r="D133" s="6">
        <v>804656251</v>
      </c>
      <c r="E133" s="2" t="s">
        <v>556</v>
      </c>
      <c r="F133" s="2" t="s">
        <v>169</v>
      </c>
      <c r="G133" s="2" t="s">
        <v>21</v>
      </c>
      <c r="H133" s="2" t="s">
        <v>557</v>
      </c>
      <c r="I133" s="2" t="s">
        <v>16</v>
      </c>
      <c r="J133" s="2" t="s">
        <v>16</v>
      </c>
    </row>
    <row r="134" spans="1:10" ht="12.75">
      <c r="A134" s="2" t="s">
        <v>486</v>
      </c>
      <c r="B134" s="5">
        <v>43048</v>
      </c>
      <c r="C134" s="5">
        <v>46700</v>
      </c>
      <c r="D134" s="6">
        <v>8093756262</v>
      </c>
      <c r="E134" s="2" t="s">
        <v>560</v>
      </c>
      <c r="F134" s="2" t="s">
        <v>169</v>
      </c>
      <c r="G134" s="2" t="s">
        <v>21</v>
      </c>
      <c r="H134" s="2" t="s">
        <v>561</v>
      </c>
      <c r="I134" s="2" t="s">
        <v>16</v>
      </c>
      <c r="J134" s="2" t="s">
        <v>16</v>
      </c>
    </row>
    <row r="135" spans="1:10" ht="12.75">
      <c r="A135" s="2" t="s">
        <v>486</v>
      </c>
      <c r="B135" s="5">
        <v>43048</v>
      </c>
      <c r="C135" s="5">
        <v>44144</v>
      </c>
      <c r="D135" s="6">
        <v>7110822447</v>
      </c>
      <c r="E135" s="2" t="s">
        <v>563</v>
      </c>
      <c r="F135" s="2" t="s">
        <v>86</v>
      </c>
      <c r="G135" s="2" t="s">
        <v>21</v>
      </c>
      <c r="H135" s="2" t="s">
        <v>564</v>
      </c>
      <c r="I135" s="2" t="s">
        <v>16</v>
      </c>
      <c r="J135" s="2" t="s">
        <v>16</v>
      </c>
    </row>
    <row r="136" spans="1:10" ht="12.75">
      <c r="A136" s="2" t="s">
        <v>486</v>
      </c>
      <c r="B136" s="5">
        <v>43048</v>
      </c>
      <c r="C136" s="5">
        <v>43423</v>
      </c>
      <c r="D136" s="6">
        <v>5545499246</v>
      </c>
      <c r="E136" s="2" t="s">
        <v>568</v>
      </c>
      <c r="F136" s="2" t="s">
        <v>81</v>
      </c>
      <c r="G136" s="2" t="s">
        <v>21</v>
      </c>
      <c r="H136" s="2" t="s">
        <v>569</v>
      </c>
      <c r="I136" s="2" t="s">
        <v>16</v>
      </c>
      <c r="J136" s="2" t="s">
        <v>16</v>
      </c>
    </row>
    <row r="137" spans="1:10" ht="12.75">
      <c r="A137" s="2" t="s">
        <v>486</v>
      </c>
      <c r="B137" s="5">
        <v>43048</v>
      </c>
      <c r="C137" s="5">
        <v>44874</v>
      </c>
      <c r="D137" s="6">
        <v>7266189253</v>
      </c>
      <c r="E137" s="2" t="s">
        <v>572</v>
      </c>
      <c r="F137" s="2" t="s">
        <v>573</v>
      </c>
      <c r="G137" s="2" t="s">
        <v>21</v>
      </c>
      <c r="H137" s="2" t="s">
        <v>574</v>
      </c>
      <c r="I137" s="2" t="s">
        <v>16</v>
      </c>
      <c r="J137" s="2" t="s">
        <v>16</v>
      </c>
    </row>
    <row r="138" spans="1:10" ht="12.75">
      <c r="A138" s="2" t="s">
        <v>486</v>
      </c>
      <c r="B138" s="5">
        <v>43048</v>
      </c>
      <c r="C138" s="5">
        <v>45605</v>
      </c>
      <c r="D138" s="6">
        <v>7647165038</v>
      </c>
      <c r="E138" s="2" t="s">
        <v>576</v>
      </c>
      <c r="F138" s="2" t="s">
        <v>175</v>
      </c>
      <c r="G138" s="2" t="s">
        <v>21</v>
      </c>
      <c r="H138" s="2" t="s">
        <v>577</v>
      </c>
      <c r="I138" s="2" t="s">
        <v>16</v>
      </c>
      <c r="J138" s="2" t="s">
        <v>16</v>
      </c>
    </row>
    <row r="139" spans="1:10" ht="12.75">
      <c r="A139" s="2" t="s">
        <v>486</v>
      </c>
      <c r="B139" s="5">
        <v>43048</v>
      </c>
      <c r="C139" s="5">
        <v>44874</v>
      </c>
      <c r="D139" s="6">
        <v>7192017892</v>
      </c>
      <c r="E139" s="2" t="s">
        <v>580</v>
      </c>
      <c r="F139" s="2" t="s">
        <v>573</v>
      </c>
      <c r="G139" s="2" t="s">
        <v>21</v>
      </c>
      <c r="H139" s="2" t="s">
        <v>581</v>
      </c>
      <c r="I139" s="2" t="s">
        <v>16</v>
      </c>
      <c r="J139" s="2" t="s">
        <v>16</v>
      </c>
    </row>
    <row r="140" spans="1:10" ht="12.75">
      <c r="A140" s="2" t="s">
        <v>486</v>
      </c>
      <c r="B140" s="5">
        <v>43048</v>
      </c>
      <c r="C140" s="5">
        <v>43423</v>
      </c>
      <c r="D140" s="6">
        <v>4807623764</v>
      </c>
      <c r="E140" s="2" t="s">
        <v>583</v>
      </c>
      <c r="F140" s="2" t="s">
        <v>81</v>
      </c>
      <c r="G140" s="2" t="s">
        <v>21</v>
      </c>
      <c r="H140" s="2" t="s">
        <v>585</v>
      </c>
      <c r="I140" s="2" t="s">
        <v>16</v>
      </c>
      <c r="J140" s="2" t="s">
        <v>16</v>
      </c>
    </row>
    <row r="141" spans="1:10" ht="12.75">
      <c r="A141" s="2" t="s">
        <v>486</v>
      </c>
      <c r="B141" s="5">
        <v>43048</v>
      </c>
      <c r="C141" s="5">
        <v>45605</v>
      </c>
      <c r="D141" s="6">
        <v>7647165038</v>
      </c>
      <c r="E141" s="2" t="s">
        <v>587</v>
      </c>
      <c r="F141" s="2" t="s">
        <v>175</v>
      </c>
      <c r="G141" s="2" t="s">
        <v>21</v>
      </c>
      <c r="H141" s="2" t="s">
        <v>588</v>
      </c>
      <c r="I141" s="2" t="s">
        <v>16</v>
      </c>
      <c r="J141" s="2" t="s">
        <v>16</v>
      </c>
    </row>
    <row r="142" spans="1:10" ht="12.75">
      <c r="A142" s="2" t="s">
        <v>486</v>
      </c>
      <c r="B142" s="5">
        <v>43048</v>
      </c>
      <c r="C142" s="5">
        <v>44144</v>
      </c>
      <c r="D142" s="6">
        <v>6641393852</v>
      </c>
      <c r="E142" s="2" t="s">
        <v>590</v>
      </c>
      <c r="F142" s="2" t="s">
        <v>86</v>
      </c>
      <c r="G142" s="2" t="s">
        <v>21</v>
      </c>
      <c r="H142" s="2" t="s">
        <v>591</v>
      </c>
      <c r="I142" s="2" t="s">
        <v>16</v>
      </c>
      <c r="J142" s="2" t="s">
        <v>16</v>
      </c>
    </row>
    <row r="143" spans="1:10" ht="12.75">
      <c r="A143" s="2" t="s">
        <v>592</v>
      </c>
      <c r="B143" s="5">
        <v>42550</v>
      </c>
      <c r="C143" s="5">
        <v>43645</v>
      </c>
      <c r="D143" s="6">
        <v>7334222876</v>
      </c>
      <c r="E143" s="2" t="s">
        <v>594</v>
      </c>
      <c r="F143" s="2" t="s">
        <v>198</v>
      </c>
      <c r="G143" s="2" t="s">
        <v>13</v>
      </c>
      <c r="H143" s="2" t="s">
        <v>595</v>
      </c>
      <c r="I143" s="2" t="s">
        <v>16</v>
      </c>
      <c r="J143" s="2" t="s">
        <v>16</v>
      </c>
    </row>
    <row r="144" spans="1:10" ht="12.75">
      <c r="A144" s="2" t="s">
        <v>592</v>
      </c>
      <c r="B144" s="5">
        <v>42550</v>
      </c>
      <c r="C144" s="5">
        <v>44376</v>
      </c>
      <c r="D144" s="6">
        <v>7992010366</v>
      </c>
      <c r="E144" s="2" t="s">
        <v>596</v>
      </c>
      <c r="F144" s="2">
        <v>11</v>
      </c>
      <c r="G144" s="2" t="s">
        <v>13</v>
      </c>
      <c r="H144" s="2" t="s">
        <v>597</v>
      </c>
      <c r="I144" s="2" t="s">
        <v>16</v>
      </c>
      <c r="J144" s="2" t="s">
        <v>16</v>
      </c>
    </row>
    <row r="145" spans="1:10" ht="12.75">
      <c r="A145" s="2" t="s">
        <v>598</v>
      </c>
      <c r="B145" s="2" t="s">
        <v>599</v>
      </c>
      <c r="C145" s="2" t="s">
        <v>600</v>
      </c>
      <c r="D145" s="2" t="s">
        <v>601</v>
      </c>
      <c r="E145" s="2" t="s">
        <v>602</v>
      </c>
      <c r="F145" s="2" t="s">
        <v>603</v>
      </c>
      <c r="G145" s="2" t="s">
        <v>604</v>
      </c>
      <c r="H145" s="2" t="s">
        <v>605</v>
      </c>
      <c r="I145" s="2" t="s">
        <v>606</v>
      </c>
      <c r="J145" s="2" t="s">
        <v>607</v>
      </c>
    </row>
    <row r="146" spans="1:10" ht="12.75">
      <c r="A146" s="2" t="s">
        <v>608</v>
      </c>
      <c r="B146" s="5">
        <v>42993</v>
      </c>
      <c r="C146" s="5">
        <v>44089</v>
      </c>
      <c r="D146" s="6">
        <v>7162938667</v>
      </c>
      <c r="E146" s="2" t="s">
        <v>609</v>
      </c>
      <c r="F146" s="2" t="s">
        <v>31</v>
      </c>
      <c r="G146" s="2" t="s">
        <v>106</v>
      </c>
      <c r="H146" s="2" t="s">
        <v>610</v>
      </c>
      <c r="I146" s="2" t="s">
        <v>16</v>
      </c>
      <c r="J146" s="2" t="s">
        <v>16</v>
      </c>
    </row>
    <row r="147" spans="1:10" ht="12.75">
      <c r="A147" s="2" t="s">
        <v>608</v>
      </c>
      <c r="B147" s="5">
        <v>43174</v>
      </c>
      <c r="C147" s="5">
        <v>44270</v>
      </c>
      <c r="D147" s="6">
        <v>7175836879</v>
      </c>
      <c r="E147" s="2" t="s">
        <v>611</v>
      </c>
      <c r="F147" s="2" t="s">
        <v>162</v>
      </c>
      <c r="G147" s="2" t="s">
        <v>106</v>
      </c>
      <c r="H147" s="2" t="s">
        <v>613</v>
      </c>
      <c r="I147" s="2" t="s">
        <v>16</v>
      </c>
      <c r="J147" s="2" t="s">
        <v>16</v>
      </c>
    </row>
    <row r="148" spans="1:10" ht="12.75">
      <c r="A148" s="2" t="s">
        <v>614</v>
      </c>
      <c r="B148" s="5">
        <v>42907</v>
      </c>
      <c r="C148" s="5">
        <v>44733</v>
      </c>
      <c r="D148" s="6">
        <v>9141192574</v>
      </c>
      <c r="E148" s="2" t="s">
        <v>615</v>
      </c>
      <c r="F148" s="2" t="s">
        <v>479</v>
      </c>
      <c r="G148" s="2" t="s">
        <v>13</v>
      </c>
      <c r="H148" s="2" t="s">
        <v>616</v>
      </c>
      <c r="I148" s="2" t="s">
        <v>16</v>
      </c>
      <c r="J148" s="2" t="s">
        <v>16</v>
      </c>
    </row>
    <row r="149" spans="1:10" ht="12.75">
      <c r="A149" s="2" t="s">
        <v>614</v>
      </c>
      <c r="B149" s="5">
        <v>43067</v>
      </c>
      <c r="C149" s="5">
        <v>44163</v>
      </c>
      <c r="D149" s="6">
        <v>9593266818</v>
      </c>
      <c r="E149" s="2" t="s">
        <v>618</v>
      </c>
      <c r="F149" s="2">
        <v>9</v>
      </c>
      <c r="G149" s="2" t="s">
        <v>13</v>
      </c>
      <c r="H149" s="2" t="s">
        <v>619</v>
      </c>
      <c r="I149" s="2" t="s">
        <v>16</v>
      </c>
      <c r="J149" s="2" t="s">
        <v>16</v>
      </c>
    </row>
    <row r="150" spans="1:10" ht="12.75">
      <c r="A150" s="2" t="s">
        <v>614</v>
      </c>
      <c r="B150" s="5">
        <v>43067</v>
      </c>
      <c r="C150" s="5">
        <v>44893</v>
      </c>
      <c r="D150" s="6">
        <v>8418737963</v>
      </c>
      <c r="E150" s="2" t="s">
        <v>620</v>
      </c>
      <c r="F150" s="2">
        <v>10</v>
      </c>
      <c r="G150" s="2" t="s">
        <v>13</v>
      </c>
      <c r="H150" s="2" t="s">
        <v>622</v>
      </c>
      <c r="I150" s="2" t="s">
        <v>16</v>
      </c>
      <c r="J150" s="2" t="s">
        <v>16</v>
      </c>
    </row>
    <row r="151" spans="1:10" ht="12.75">
      <c r="A151" s="2" t="s">
        <v>623</v>
      </c>
      <c r="B151" s="5">
        <v>42790</v>
      </c>
      <c r="C151" s="5">
        <v>44616</v>
      </c>
      <c r="D151" s="6">
        <v>829764146</v>
      </c>
      <c r="E151" s="2" t="s">
        <v>624</v>
      </c>
      <c r="F151" s="2" t="s">
        <v>12</v>
      </c>
      <c r="G151" s="2" t="s">
        <v>205</v>
      </c>
      <c r="H151" s="2" t="s">
        <v>625</v>
      </c>
      <c r="I151" s="2" t="s">
        <v>16</v>
      </c>
      <c r="J151" s="2" t="s">
        <v>16</v>
      </c>
    </row>
    <row r="152" spans="1:10" ht="12.75">
      <c r="A152" s="2" t="s">
        <v>623</v>
      </c>
      <c r="B152" s="5">
        <v>43090</v>
      </c>
      <c r="C152" s="5">
        <v>44916</v>
      </c>
      <c r="D152" s="6">
        <v>7407448579</v>
      </c>
      <c r="E152" s="2" t="s">
        <v>627</v>
      </c>
      <c r="F152" s="2" t="s">
        <v>149</v>
      </c>
      <c r="G152" s="2" t="s">
        <v>205</v>
      </c>
      <c r="H152" s="2" t="s">
        <v>628</v>
      </c>
      <c r="I152" s="2" t="s">
        <v>16</v>
      </c>
      <c r="J152" s="2" t="s">
        <v>16</v>
      </c>
    </row>
    <row r="153" spans="1:10" ht="12.75">
      <c r="A153" s="2" t="s">
        <v>629</v>
      </c>
      <c r="B153" s="5">
        <v>42643</v>
      </c>
      <c r="C153" s="5">
        <v>43738</v>
      </c>
      <c r="D153" s="6">
        <v>6838211744</v>
      </c>
      <c r="E153" s="2" t="s">
        <v>631</v>
      </c>
      <c r="F153" s="2" t="s">
        <v>434</v>
      </c>
      <c r="G153" s="2" t="s">
        <v>268</v>
      </c>
      <c r="H153" s="2" t="s">
        <v>632</v>
      </c>
      <c r="I153" s="2" t="s">
        <v>16</v>
      </c>
      <c r="J153" s="2" t="s">
        <v>16</v>
      </c>
    </row>
    <row r="154" spans="1:10" ht="12.75">
      <c r="A154" s="2" t="s">
        <v>629</v>
      </c>
      <c r="B154" s="5">
        <v>42643</v>
      </c>
      <c r="C154" s="5">
        <v>44469</v>
      </c>
      <c r="D154" s="6">
        <v>755909281</v>
      </c>
      <c r="E154" s="2" t="s">
        <v>634</v>
      </c>
      <c r="F154" s="2" t="s">
        <v>430</v>
      </c>
      <c r="G154" s="2" t="s">
        <v>268</v>
      </c>
      <c r="H154" s="2" t="s">
        <v>636</v>
      </c>
      <c r="I154" s="2" t="s">
        <v>16</v>
      </c>
      <c r="J154" s="2" t="s">
        <v>16</v>
      </c>
    </row>
    <row r="155" spans="1:10" ht="12.75">
      <c r="A155" s="2" t="s">
        <v>629</v>
      </c>
      <c r="B155" s="5">
        <v>43006</v>
      </c>
      <c r="C155" s="5">
        <v>44832</v>
      </c>
      <c r="D155" s="6">
        <v>7704476152</v>
      </c>
      <c r="E155" s="2" t="s">
        <v>638</v>
      </c>
      <c r="F155" s="2" t="s">
        <v>434</v>
      </c>
      <c r="G155" s="2" t="s">
        <v>268</v>
      </c>
      <c r="H155" s="2" t="s">
        <v>640</v>
      </c>
      <c r="I155" s="2" t="s">
        <v>16</v>
      </c>
      <c r="J155" s="2" t="s">
        <v>16</v>
      </c>
    </row>
    <row r="156" spans="1:10" ht="12.75">
      <c r="A156" s="2" t="s">
        <v>629</v>
      </c>
      <c r="B156" s="5">
        <v>43006</v>
      </c>
      <c r="C156" s="5">
        <v>44283</v>
      </c>
      <c r="D156" s="6">
        <v>9882426445</v>
      </c>
      <c r="E156" s="2" t="s">
        <v>642</v>
      </c>
      <c r="F156" s="2" t="s">
        <v>405</v>
      </c>
      <c r="G156" s="2" t="s">
        <v>268</v>
      </c>
      <c r="H156" s="2" t="s">
        <v>644</v>
      </c>
      <c r="I156" s="2" t="s">
        <v>16</v>
      </c>
      <c r="J156" s="2" t="s">
        <v>16</v>
      </c>
    </row>
    <row r="157" spans="1:10" ht="12.75">
      <c r="A157" s="2" t="s">
        <v>629</v>
      </c>
      <c r="B157" s="5">
        <v>42566</v>
      </c>
      <c r="C157" s="5">
        <v>44392</v>
      </c>
      <c r="D157" s="6">
        <v>758350274</v>
      </c>
      <c r="E157" s="2" t="s">
        <v>645</v>
      </c>
      <c r="F157" s="2" t="s">
        <v>430</v>
      </c>
      <c r="G157" s="2" t="s">
        <v>268</v>
      </c>
      <c r="H157" s="2" t="s">
        <v>646</v>
      </c>
      <c r="I157" s="2" t="s">
        <v>16</v>
      </c>
      <c r="J157" s="2" t="s">
        <v>16</v>
      </c>
    </row>
    <row r="158" spans="1:10" ht="12.75">
      <c r="A158" s="2" t="s">
        <v>629</v>
      </c>
      <c r="B158" s="5">
        <v>42566</v>
      </c>
      <c r="C158" s="5">
        <v>43661</v>
      </c>
      <c r="D158" s="6">
        <v>6695155979</v>
      </c>
      <c r="E158" s="2" t="s">
        <v>648</v>
      </c>
      <c r="F158" s="2" t="s">
        <v>434</v>
      </c>
      <c r="G158" s="2" t="s">
        <v>268</v>
      </c>
      <c r="H158" s="2" t="s">
        <v>649</v>
      </c>
      <c r="I158" s="2" t="s">
        <v>16</v>
      </c>
      <c r="J158" s="2" t="s">
        <v>16</v>
      </c>
    </row>
    <row r="159" spans="1:10" ht="12.75">
      <c r="A159" s="2" t="s">
        <v>629</v>
      </c>
      <c r="B159" s="5">
        <v>42900</v>
      </c>
      <c r="C159" s="5">
        <v>43275</v>
      </c>
      <c r="D159" s="6">
        <v>406802477</v>
      </c>
      <c r="E159" s="2" t="s">
        <v>650</v>
      </c>
      <c r="F159" s="2" t="s">
        <v>24</v>
      </c>
      <c r="G159" s="2" t="s">
        <v>268</v>
      </c>
      <c r="H159" s="2" t="s">
        <v>651</v>
      </c>
      <c r="I159" s="2" t="s">
        <v>16</v>
      </c>
      <c r="J159" s="2" t="s">
        <v>16</v>
      </c>
    </row>
    <row r="160" spans="1:10" ht="12.75">
      <c r="A160" s="2" t="s">
        <v>629</v>
      </c>
      <c r="B160" s="5">
        <v>42824</v>
      </c>
      <c r="C160" s="5">
        <v>43920</v>
      </c>
      <c r="D160" s="6">
        <v>105178318</v>
      </c>
      <c r="E160" s="2" t="s">
        <v>653</v>
      </c>
      <c r="F160" s="2" t="s">
        <v>434</v>
      </c>
      <c r="G160" s="2" t="s">
        <v>268</v>
      </c>
      <c r="H160" s="2" t="s">
        <v>654</v>
      </c>
      <c r="I160" s="2" t="s">
        <v>16</v>
      </c>
      <c r="J160" s="2" t="s">
        <v>16</v>
      </c>
    </row>
    <row r="161" spans="1:10" ht="12.75">
      <c r="A161" s="2" t="s">
        <v>629</v>
      </c>
      <c r="B161" s="5">
        <v>42824</v>
      </c>
      <c r="C161" s="5">
        <v>44650</v>
      </c>
      <c r="D161" s="6">
        <v>7590405363</v>
      </c>
      <c r="E161" s="2" t="s">
        <v>655</v>
      </c>
      <c r="F161" s="2" t="s">
        <v>430</v>
      </c>
      <c r="G161" s="2" t="s">
        <v>268</v>
      </c>
      <c r="H161" s="2" t="s">
        <v>656</v>
      </c>
      <c r="I161" s="2" t="s">
        <v>16</v>
      </c>
      <c r="J161" s="2" t="s">
        <v>16</v>
      </c>
    </row>
    <row r="162" spans="1:10" ht="12.75">
      <c r="A162" s="2" t="s">
        <v>629</v>
      </c>
      <c r="B162" s="5">
        <v>42824</v>
      </c>
      <c r="C162" s="5">
        <v>45381</v>
      </c>
      <c r="D162" s="6">
        <v>7829133769</v>
      </c>
      <c r="E162" s="2" t="s">
        <v>657</v>
      </c>
      <c r="F162" s="2" t="s">
        <v>658</v>
      </c>
      <c r="G162" s="2" t="s">
        <v>268</v>
      </c>
      <c r="H162" s="2" t="s">
        <v>659</v>
      </c>
      <c r="I162" s="2" t="s">
        <v>16</v>
      </c>
      <c r="J162" s="2" t="s">
        <v>16</v>
      </c>
    </row>
    <row r="163" spans="1:10" ht="12.75">
      <c r="A163" s="2" t="s">
        <v>629</v>
      </c>
      <c r="B163" s="5">
        <v>42725</v>
      </c>
      <c r="C163" s="5">
        <v>44551</v>
      </c>
      <c r="D163" s="6">
        <v>7542596669</v>
      </c>
      <c r="E163" s="2" t="s">
        <v>660</v>
      </c>
      <c r="F163" s="2" t="s">
        <v>430</v>
      </c>
      <c r="G163" s="2" t="s">
        <v>268</v>
      </c>
      <c r="H163" s="2" t="s">
        <v>661</v>
      </c>
      <c r="I163" s="2" t="s">
        <v>16</v>
      </c>
      <c r="J163" s="2" t="s">
        <v>16</v>
      </c>
    </row>
    <row r="164" spans="1:10" ht="12.75">
      <c r="A164" s="2" t="s">
        <v>629</v>
      </c>
      <c r="B164" s="5">
        <v>42725</v>
      </c>
      <c r="C164" s="5">
        <v>43820</v>
      </c>
      <c r="D164" s="6">
        <v>74370772</v>
      </c>
      <c r="E164" s="2" t="s">
        <v>662</v>
      </c>
      <c r="F164" s="2" t="s">
        <v>434</v>
      </c>
      <c r="G164" s="2" t="s">
        <v>268</v>
      </c>
      <c r="H164" s="2" t="s">
        <v>663</v>
      </c>
      <c r="I164" s="2" t="s">
        <v>16</v>
      </c>
      <c r="J164" s="2" t="s">
        <v>16</v>
      </c>
    </row>
    <row r="165" spans="1:10" ht="12.75">
      <c r="A165" s="2" t="s">
        <v>629</v>
      </c>
      <c r="B165" s="5">
        <v>42725</v>
      </c>
      <c r="C165" s="5">
        <v>45281</v>
      </c>
      <c r="D165" s="6">
        <v>7805050352</v>
      </c>
      <c r="E165" s="2" t="s">
        <v>664</v>
      </c>
      <c r="F165" s="2" t="s">
        <v>658</v>
      </c>
      <c r="G165" s="2" t="s">
        <v>268</v>
      </c>
      <c r="H165" s="2" t="s">
        <v>665</v>
      </c>
      <c r="I165" s="2" t="s">
        <v>16</v>
      </c>
      <c r="J165" s="2" t="s">
        <v>16</v>
      </c>
    </row>
    <row r="166" spans="1:10" ht="12.75">
      <c r="A166" s="2" t="s">
        <v>629</v>
      </c>
      <c r="B166" s="5">
        <v>42689</v>
      </c>
      <c r="C166" s="5">
        <v>43784</v>
      </c>
      <c r="D166" s="6">
        <v>5750570498</v>
      </c>
      <c r="E166" s="2" t="s">
        <v>666</v>
      </c>
      <c r="F166" s="2" t="s">
        <v>667</v>
      </c>
      <c r="G166" s="2" t="s">
        <v>268</v>
      </c>
      <c r="H166" s="2" t="s">
        <v>668</v>
      </c>
      <c r="I166" s="2" t="s">
        <v>16</v>
      </c>
      <c r="J166" s="2" t="s">
        <v>16</v>
      </c>
    </row>
    <row r="167" spans="1:10" ht="12.75">
      <c r="A167" s="2" t="s">
        <v>669</v>
      </c>
      <c r="B167" s="5">
        <v>42192</v>
      </c>
      <c r="C167" s="5">
        <v>44019</v>
      </c>
      <c r="D167" s="6">
        <v>7170782054</v>
      </c>
      <c r="E167" s="2" t="s">
        <v>670</v>
      </c>
      <c r="F167" s="2" t="s">
        <v>671</v>
      </c>
      <c r="G167" s="2" t="s">
        <v>284</v>
      </c>
      <c r="H167" s="2" t="s">
        <v>672</v>
      </c>
      <c r="I167" s="2" t="s">
        <v>16</v>
      </c>
      <c r="J167" s="2" t="s">
        <v>16</v>
      </c>
    </row>
    <row r="168" spans="1:10" ht="12.75">
      <c r="A168" s="2" t="s">
        <v>673</v>
      </c>
      <c r="B168" s="5">
        <v>42081</v>
      </c>
      <c r="C168" s="5">
        <v>43908</v>
      </c>
      <c r="D168" s="6">
        <v>703526698</v>
      </c>
      <c r="E168" s="2" t="s">
        <v>674</v>
      </c>
      <c r="F168" s="2">
        <v>10</v>
      </c>
      <c r="G168" s="2" t="s">
        <v>106</v>
      </c>
      <c r="H168" s="2" t="s">
        <v>675</v>
      </c>
      <c r="I168" s="2" t="s">
        <v>16</v>
      </c>
      <c r="J168" s="2" t="s">
        <v>16</v>
      </c>
    </row>
    <row r="169" spans="1:10" ht="12.75">
      <c r="A169" s="2" t="s">
        <v>676</v>
      </c>
      <c r="B169" s="5">
        <v>42136</v>
      </c>
      <c r="C169" s="5">
        <v>43232</v>
      </c>
      <c r="D169" s="6">
        <v>4349876454</v>
      </c>
      <c r="E169" s="2" t="s">
        <v>677</v>
      </c>
      <c r="F169" s="2">
        <v>11</v>
      </c>
      <c r="G169" s="2" t="s">
        <v>13</v>
      </c>
      <c r="H169" s="2" t="s">
        <v>678</v>
      </c>
      <c r="I169" s="2" t="s">
        <v>16</v>
      </c>
      <c r="J169" s="2" t="s">
        <v>16</v>
      </c>
    </row>
    <row r="170" spans="1:10" ht="12.75">
      <c r="A170" s="2" t="s">
        <v>679</v>
      </c>
      <c r="B170" s="5">
        <v>42642</v>
      </c>
      <c r="C170" s="5">
        <v>43737</v>
      </c>
      <c r="D170" s="6">
        <v>6467608836</v>
      </c>
      <c r="E170" s="2" t="s">
        <v>680</v>
      </c>
      <c r="F170" s="2" t="s">
        <v>31</v>
      </c>
      <c r="G170" s="2" t="s">
        <v>106</v>
      </c>
      <c r="H170" s="2" t="s">
        <v>681</v>
      </c>
      <c r="I170" s="2" t="s">
        <v>16</v>
      </c>
      <c r="J170" s="2" t="s">
        <v>16</v>
      </c>
    </row>
    <row r="171" spans="1:10" ht="12.75">
      <c r="A171" s="2" t="s">
        <v>679</v>
      </c>
      <c r="B171" s="5">
        <v>42642</v>
      </c>
      <c r="C171" s="5">
        <v>44468</v>
      </c>
      <c r="D171" s="6">
        <v>7146505047</v>
      </c>
      <c r="E171" s="2" t="s">
        <v>682</v>
      </c>
      <c r="F171" s="2" t="s">
        <v>327</v>
      </c>
      <c r="G171" s="2" t="s">
        <v>106</v>
      </c>
      <c r="H171" s="2" t="s">
        <v>683</v>
      </c>
      <c r="I171" s="2" t="s">
        <v>16</v>
      </c>
      <c r="J171" s="2" t="s">
        <v>16</v>
      </c>
    </row>
    <row r="172" spans="1:10" ht="12.75">
      <c r="A172" s="2" t="s">
        <v>684</v>
      </c>
      <c r="B172" s="5">
        <v>42552</v>
      </c>
      <c r="C172" s="5">
        <v>44378</v>
      </c>
      <c r="D172" s="6">
        <v>9640992318</v>
      </c>
      <c r="E172" s="2" t="s">
        <v>685</v>
      </c>
      <c r="F172" s="2" t="s">
        <v>283</v>
      </c>
      <c r="G172" s="2" t="s">
        <v>410</v>
      </c>
      <c r="H172" s="2" t="s">
        <v>686</v>
      </c>
      <c r="I172" s="2" t="s">
        <v>16</v>
      </c>
      <c r="J172" s="2" t="s">
        <v>16</v>
      </c>
    </row>
    <row r="173" spans="1:10" ht="12.75">
      <c r="A173" s="2" t="s">
        <v>684</v>
      </c>
      <c r="B173" s="5">
        <v>42552</v>
      </c>
      <c r="C173" s="5">
        <v>43647</v>
      </c>
      <c r="D173" s="6">
        <v>8500674917</v>
      </c>
      <c r="E173" s="2" t="s">
        <v>687</v>
      </c>
      <c r="F173" s="2" t="s">
        <v>276</v>
      </c>
      <c r="G173" s="2" t="s">
        <v>410</v>
      </c>
      <c r="H173" s="2" t="s">
        <v>688</v>
      </c>
      <c r="I173" s="2" t="s">
        <v>16</v>
      </c>
      <c r="J173" s="2" t="s">
        <v>16</v>
      </c>
    </row>
    <row r="174" spans="1:10" ht="12.75">
      <c r="A174" s="2" t="s">
        <v>689</v>
      </c>
      <c r="B174" s="5">
        <v>42906</v>
      </c>
      <c r="C174" s="5">
        <v>44732</v>
      </c>
      <c r="D174" s="6">
        <v>6931880019</v>
      </c>
      <c r="E174" s="2" t="s">
        <v>690</v>
      </c>
      <c r="F174" s="2" t="s">
        <v>61</v>
      </c>
      <c r="G174" s="2" t="s">
        <v>380</v>
      </c>
      <c r="H174" s="2" t="s">
        <v>691</v>
      </c>
      <c r="I174" s="2" t="s">
        <v>16</v>
      </c>
      <c r="J174" s="2" t="s">
        <v>16</v>
      </c>
    </row>
    <row r="175" spans="1:10" ht="12.75">
      <c r="A175" s="2" t="s">
        <v>692</v>
      </c>
      <c r="B175" s="5">
        <v>42472</v>
      </c>
      <c r="C175" s="5">
        <v>44298</v>
      </c>
      <c r="D175" s="6">
        <v>9134294502</v>
      </c>
      <c r="E175" s="2" t="s">
        <v>693</v>
      </c>
      <c r="F175" s="2" t="s">
        <v>198</v>
      </c>
      <c r="G175" s="2" t="s">
        <v>284</v>
      </c>
      <c r="H175" s="2" t="s">
        <v>694</v>
      </c>
      <c r="I175" s="2" t="s">
        <v>16</v>
      </c>
      <c r="J175" s="2" t="s">
        <v>16</v>
      </c>
    </row>
    <row r="176" spans="1:10" ht="12.75">
      <c r="A176" s="2" t="s">
        <v>692</v>
      </c>
      <c r="B176" s="5">
        <v>42472</v>
      </c>
      <c r="C176" s="5">
        <v>43567</v>
      </c>
      <c r="D176" s="6">
        <v>888131728</v>
      </c>
      <c r="E176" s="2" t="s">
        <v>695</v>
      </c>
      <c r="F176" s="2" t="s">
        <v>479</v>
      </c>
      <c r="G176" s="2" t="s">
        <v>284</v>
      </c>
      <c r="H176" s="2" t="s">
        <v>696</v>
      </c>
      <c r="I176" s="2" t="s">
        <v>16</v>
      </c>
      <c r="J176" s="2" t="s">
        <v>16</v>
      </c>
    </row>
    <row r="177" spans="1:10" ht="12.75">
      <c r="A177" s="2" t="s">
        <v>697</v>
      </c>
      <c r="B177" s="5">
        <v>43067</v>
      </c>
      <c r="C177" s="5">
        <v>44163</v>
      </c>
      <c r="D177" s="6">
        <v>8517214095</v>
      </c>
      <c r="E177" s="2" t="s">
        <v>698</v>
      </c>
      <c r="F177" s="2" t="s">
        <v>342</v>
      </c>
      <c r="G177" s="2" t="s">
        <v>268</v>
      </c>
      <c r="H177" s="2" t="s">
        <v>699</v>
      </c>
      <c r="I177" s="2" t="s">
        <v>16</v>
      </c>
      <c r="J177" s="2" t="s">
        <v>16</v>
      </c>
    </row>
    <row r="178" spans="1:10" ht="12.75">
      <c r="A178" s="2" t="s">
        <v>700</v>
      </c>
      <c r="B178" s="5">
        <v>42635</v>
      </c>
      <c r="C178" s="5">
        <v>43730</v>
      </c>
      <c r="D178" s="6">
        <v>7484843455</v>
      </c>
      <c r="E178" s="2" t="s">
        <v>701</v>
      </c>
      <c r="F178" s="6">
        <v>9875</v>
      </c>
      <c r="G178" s="2" t="s">
        <v>13</v>
      </c>
      <c r="H178" s="2" t="s">
        <v>702</v>
      </c>
      <c r="I178" s="2" t="s">
        <v>16</v>
      </c>
      <c r="J178" s="2" t="s">
        <v>16</v>
      </c>
    </row>
    <row r="179" spans="1:10" ht="12.75">
      <c r="A179" s="2" t="s">
        <v>700</v>
      </c>
      <c r="B179" s="5">
        <v>42635</v>
      </c>
      <c r="C179" s="5">
        <v>44461</v>
      </c>
      <c r="D179" s="6">
        <v>8076497051</v>
      </c>
      <c r="E179" s="2" t="s">
        <v>703</v>
      </c>
      <c r="F179" s="2" t="s">
        <v>479</v>
      </c>
      <c r="G179" s="2" t="s">
        <v>13</v>
      </c>
      <c r="H179" s="2" t="s">
        <v>704</v>
      </c>
      <c r="I179" s="2" t="s">
        <v>16</v>
      </c>
      <c r="J179" s="2" t="s">
        <v>16</v>
      </c>
    </row>
    <row r="180" spans="1:10" ht="12.75">
      <c r="A180" s="2" t="s">
        <v>705</v>
      </c>
      <c r="B180" s="5">
        <v>42178</v>
      </c>
      <c r="C180" s="5">
        <v>44735</v>
      </c>
      <c r="D180" s="6">
        <v>6878127469</v>
      </c>
      <c r="E180" s="2" t="s">
        <v>706</v>
      </c>
      <c r="F180" s="6">
        <v>9925</v>
      </c>
      <c r="G180" s="2" t="s">
        <v>21</v>
      </c>
      <c r="H180" s="2" t="s">
        <v>707</v>
      </c>
      <c r="I180" s="2" t="s">
        <v>16</v>
      </c>
      <c r="J180" s="2" t="s">
        <v>16</v>
      </c>
    </row>
    <row r="181" spans="1:10" ht="12.75">
      <c r="A181" s="2" t="s">
        <v>705</v>
      </c>
      <c r="B181" s="5">
        <v>42178</v>
      </c>
      <c r="C181" s="5">
        <v>53136</v>
      </c>
      <c r="D181" s="6">
        <v>8972770517</v>
      </c>
      <c r="E181" s="2" t="s">
        <v>708</v>
      </c>
      <c r="F181" s="2">
        <v>11</v>
      </c>
      <c r="G181" s="2" t="s">
        <v>21</v>
      </c>
      <c r="H181" s="2" t="s">
        <v>709</v>
      </c>
      <c r="I181" s="2" t="s">
        <v>16</v>
      </c>
      <c r="J181" s="2" t="s">
        <v>16</v>
      </c>
    </row>
    <row r="182" spans="1:10" ht="12.75">
      <c r="A182" s="2" t="s">
        <v>705</v>
      </c>
      <c r="B182" s="5">
        <v>42178</v>
      </c>
      <c r="C182" s="5">
        <v>45831</v>
      </c>
      <c r="D182" s="6">
        <v>743457663</v>
      </c>
      <c r="E182" s="2" t="s">
        <v>710</v>
      </c>
      <c r="F182" s="2" t="s">
        <v>19</v>
      </c>
      <c r="G182" s="2" t="s">
        <v>21</v>
      </c>
      <c r="H182" s="2" t="s">
        <v>711</v>
      </c>
      <c r="I182" s="2" t="s">
        <v>16</v>
      </c>
      <c r="J182" s="2" t="s">
        <v>16</v>
      </c>
    </row>
    <row r="183" spans="1:10" ht="12.75">
      <c r="A183" s="2" t="s">
        <v>705</v>
      </c>
      <c r="B183" s="5">
        <v>42178</v>
      </c>
      <c r="C183" s="5">
        <v>47657</v>
      </c>
      <c r="D183" s="6">
        <v>7705470769</v>
      </c>
      <c r="E183" s="2" t="s">
        <v>712</v>
      </c>
      <c r="F183" s="2" t="s">
        <v>713</v>
      </c>
      <c r="G183" s="2" t="s">
        <v>21</v>
      </c>
      <c r="H183" s="2" t="s">
        <v>714</v>
      </c>
      <c r="I183" s="2" t="s">
        <v>16</v>
      </c>
      <c r="J183" s="2" t="s">
        <v>16</v>
      </c>
    </row>
    <row r="184" spans="1:10" ht="12.75">
      <c r="A184" s="2" t="s">
        <v>715</v>
      </c>
      <c r="B184" s="5">
        <v>42570</v>
      </c>
      <c r="C184" s="5">
        <v>44396</v>
      </c>
      <c r="D184" s="2" t="s">
        <v>16</v>
      </c>
      <c r="E184" s="2" t="s">
        <v>716</v>
      </c>
      <c r="F184" s="2" t="s">
        <v>717</v>
      </c>
      <c r="G184" s="2" t="s">
        <v>718</v>
      </c>
      <c r="H184" s="2" t="s">
        <v>719</v>
      </c>
      <c r="I184" s="2" t="s">
        <v>16</v>
      </c>
      <c r="J184" s="2" t="s">
        <v>16</v>
      </c>
    </row>
    <row r="185" spans="1:10" ht="12.75">
      <c r="A185" s="2" t="s">
        <v>720</v>
      </c>
      <c r="B185" s="5">
        <v>43006</v>
      </c>
      <c r="C185" s="5">
        <v>44102</v>
      </c>
      <c r="D185" s="6">
        <v>7327170338</v>
      </c>
      <c r="E185" s="2" t="s">
        <v>721</v>
      </c>
      <c r="F185" s="2" t="s">
        <v>105</v>
      </c>
      <c r="G185" s="2" t="s">
        <v>268</v>
      </c>
      <c r="H185" s="2" t="s">
        <v>722</v>
      </c>
      <c r="I185" s="2" t="s">
        <v>16</v>
      </c>
      <c r="J185" s="2" t="s">
        <v>16</v>
      </c>
    </row>
    <row r="186" spans="1:10" ht="12.75">
      <c r="A186" s="2" t="s">
        <v>720</v>
      </c>
      <c r="B186" s="5">
        <v>43006</v>
      </c>
      <c r="C186" s="5">
        <v>44102</v>
      </c>
      <c r="D186" s="6">
        <v>7257180123</v>
      </c>
      <c r="E186" s="2" t="s">
        <v>723</v>
      </c>
      <c r="F186" s="2" t="s">
        <v>105</v>
      </c>
      <c r="G186" s="2" t="s">
        <v>268</v>
      </c>
      <c r="H186" s="2" t="s">
        <v>724</v>
      </c>
      <c r="I186" s="2" t="s">
        <v>16</v>
      </c>
      <c r="J186" s="2" t="s">
        <v>16</v>
      </c>
    </row>
    <row r="187" spans="1:10" ht="12.75">
      <c r="A187" s="2" t="s">
        <v>720</v>
      </c>
      <c r="B187" s="5">
        <v>43006</v>
      </c>
      <c r="C187" s="5">
        <v>44832</v>
      </c>
      <c r="D187" s="6">
        <v>7907814348</v>
      </c>
      <c r="E187" s="2" t="s">
        <v>725</v>
      </c>
      <c r="F187" s="2" t="s">
        <v>24</v>
      </c>
      <c r="G187" s="2" t="s">
        <v>268</v>
      </c>
      <c r="H187" s="2" t="s">
        <v>726</v>
      </c>
      <c r="I187" s="2" t="s">
        <v>16</v>
      </c>
      <c r="J187" s="2" t="s">
        <v>16</v>
      </c>
    </row>
    <row r="188" spans="1:10" ht="12.75">
      <c r="A188" s="2" t="s">
        <v>720</v>
      </c>
      <c r="B188" s="5">
        <v>43006</v>
      </c>
      <c r="C188" s="5">
        <v>44832</v>
      </c>
      <c r="D188" s="6">
        <v>783001162</v>
      </c>
      <c r="E188" s="2" t="s">
        <v>727</v>
      </c>
      <c r="F188" s="2" t="s">
        <v>24</v>
      </c>
      <c r="G188" s="2" t="s">
        <v>268</v>
      </c>
      <c r="H188" s="2" t="s">
        <v>728</v>
      </c>
      <c r="I188" s="2" t="s">
        <v>16</v>
      </c>
      <c r="J188" s="2" t="s">
        <v>16</v>
      </c>
    </row>
    <row r="189" spans="1:10" ht="12.75">
      <c r="A189" s="2" t="s">
        <v>729</v>
      </c>
      <c r="B189" s="5">
        <v>42195</v>
      </c>
      <c r="C189" s="5">
        <v>43291</v>
      </c>
      <c r="D189" s="6">
        <v>517542312</v>
      </c>
      <c r="E189" s="2" t="s">
        <v>730</v>
      </c>
      <c r="F189" s="2">
        <v>11</v>
      </c>
      <c r="G189" s="2" t="s">
        <v>284</v>
      </c>
      <c r="H189" s="2" t="s">
        <v>731</v>
      </c>
      <c r="I189" s="2" t="s">
        <v>16</v>
      </c>
      <c r="J189" s="2" t="s">
        <v>16</v>
      </c>
    </row>
    <row r="190" spans="1:10" ht="12.75">
      <c r="A190" s="2" t="s">
        <v>729</v>
      </c>
      <c r="B190" s="5">
        <v>42908</v>
      </c>
      <c r="C190" s="5">
        <v>43283</v>
      </c>
      <c r="D190" s="6">
        <v>7884265974</v>
      </c>
      <c r="E190" s="2" t="s">
        <v>732</v>
      </c>
      <c r="F190" s="2">
        <v>9</v>
      </c>
      <c r="G190" s="2" t="s">
        <v>284</v>
      </c>
      <c r="H190" s="2" t="s">
        <v>733</v>
      </c>
      <c r="I190" s="2" t="s">
        <v>16</v>
      </c>
      <c r="J190" s="2" t="s">
        <v>16</v>
      </c>
    </row>
    <row r="191" spans="1:10" ht="12.75">
      <c r="A191" s="2" t="s">
        <v>729</v>
      </c>
      <c r="B191" s="5">
        <v>42908</v>
      </c>
      <c r="C191" s="5">
        <v>44004</v>
      </c>
      <c r="D191" s="6">
        <v>8746478846</v>
      </c>
      <c r="E191" s="2" t="s">
        <v>734</v>
      </c>
      <c r="F191" s="2" t="s">
        <v>479</v>
      </c>
      <c r="G191" s="2" t="s">
        <v>284</v>
      </c>
      <c r="H191" s="2" t="s">
        <v>735</v>
      </c>
      <c r="I191" s="2" t="s">
        <v>16</v>
      </c>
      <c r="J191" s="2" t="s">
        <v>16</v>
      </c>
    </row>
    <row r="192" spans="1:10" ht="12.75">
      <c r="A192" s="2" t="s">
        <v>729</v>
      </c>
      <c r="B192" s="5">
        <v>42657</v>
      </c>
      <c r="C192" s="5">
        <v>43752</v>
      </c>
      <c r="D192" s="6">
        <v>765389551</v>
      </c>
      <c r="E192" s="2" t="s">
        <v>736</v>
      </c>
      <c r="F192" s="2" t="s">
        <v>43</v>
      </c>
      <c r="G192" s="2" t="s">
        <v>284</v>
      </c>
      <c r="H192" s="2" t="s">
        <v>737</v>
      </c>
      <c r="I192" s="2" t="s">
        <v>16</v>
      </c>
      <c r="J192" s="2" t="s">
        <v>16</v>
      </c>
    </row>
    <row r="193" spans="1:10" ht="12.75">
      <c r="A193" s="2" t="s">
        <v>738</v>
      </c>
      <c r="B193" s="5">
        <v>42997</v>
      </c>
      <c r="C193" s="5">
        <v>44093</v>
      </c>
      <c r="D193" s="6">
        <v>8094793506</v>
      </c>
      <c r="E193" s="2" t="s">
        <v>739</v>
      </c>
      <c r="F193" s="2" t="s">
        <v>34</v>
      </c>
      <c r="G193" s="2" t="s">
        <v>106</v>
      </c>
      <c r="H193" s="2" t="s">
        <v>743</v>
      </c>
      <c r="I193" s="2" t="s">
        <v>16</v>
      </c>
      <c r="J193" s="2" t="s">
        <v>16</v>
      </c>
    </row>
    <row r="194" spans="1:10" ht="12.75">
      <c r="A194" s="2" t="s">
        <v>748</v>
      </c>
      <c r="B194" s="5">
        <v>42641</v>
      </c>
      <c r="C194" s="5">
        <v>44467</v>
      </c>
      <c r="D194" s="6">
        <v>777027788</v>
      </c>
      <c r="E194" s="2" t="s">
        <v>749</v>
      </c>
      <c r="F194" s="2" t="s">
        <v>105</v>
      </c>
      <c r="G194" s="2" t="s">
        <v>13</v>
      </c>
      <c r="H194" s="2" t="s">
        <v>750</v>
      </c>
      <c r="I194" s="2" t="s">
        <v>16</v>
      </c>
      <c r="J194" s="2" t="s">
        <v>16</v>
      </c>
    </row>
    <row r="195" spans="1:10" ht="12.75">
      <c r="A195" s="2" t="s">
        <v>748</v>
      </c>
      <c r="B195" s="5">
        <v>42531</v>
      </c>
      <c r="C195" s="5">
        <v>43626</v>
      </c>
      <c r="D195" s="6">
        <v>5857658572</v>
      </c>
      <c r="E195" s="2" t="s">
        <v>751</v>
      </c>
      <c r="F195" s="2" t="s">
        <v>12</v>
      </c>
      <c r="G195" s="2" t="s">
        <v>13</v>
      </c>
      <c r="H195" s="2" t="s">
        <v>752</v>
      </c>
      <c r="I195" s="2" t="s">
        <v>16</v>
      </c>
      <c r="J195" s="2" t="s">
        <v>16</v>
      </c>
    </row>
    <row r="196" spans="1:10" ht="12.75">
      <c r="A196" s="2" t="s">
        <v>748</v>
      </c>
      <c r="B196" s="5">
        <v>42787</v>
      </c>
      <c r="C196" s="5">
        <v>44613</v>
      </c>
      <c r="D196" s="6">
        <v>8388151148</v>
      </c>
      <c r="E196" s="2" t="s">
        <v>753</v>
      </c>
      <c r="F196" s="2">
        <v>9</v>
      </c>
      <c r="G196" s="2" t="s">
        <v>13</v>
      </c>
      <c r="H196" s="2" t="s">
        <v>754</v>
      </c>
      <c r="I196" s="2" t="s">
        <v>16</v>
      </c>
      <c r="J196" s="2" t="s">
        <v>16</v>
      </c>
    </row>
    <row r="197" spans="1:10" ht="12.75">
      <c r="A197" s="2" t="s">
        <v>748</v>
      </c>
      <c r="B197" s="5">
        <v>42787</v>
      </c>
      <c r="C197" s="5">
        <v>43882</v>
      </c>
      <c r="D197" s="6">
        <v>7156870426</v>
      </c>
      <c r="E197" s="2" t="s">
        <v>755</v>
      </c>
      <c r="F197" s="2" t="s">
        <v>105</v>
      </c>
      <c r="G197" s="2" t="s">
        <v>13</v>
      </c>
      <c r="H197" s="2" t="s">
        <v>756</v>
      </c>
      <c r="I197" s="2" t="s">
        <v>16</v>
      </c>
      <c r="J197" s="2" t="s">
        <v>16</v>
      </c>
    </row>
    <row r="198" spans="1:10" ht="12.75">
      <c r="A198" s="2" t="s">
        <v>748</v>
      </c>
      <c r="B198" s="5">
        <v>42293</v>
      </c>
      <c r="C198" s="5">
        <v>44120</v>
      </c>
      <c r="D198" s="6">
        <v>7489423279</v>
      </c>
      <c r="E198" s="2" t="s">
        <v>757</v>
      </c>
      <c r="F198" s="2" t="s">
        <v>758</v>
      </c>
      <c r="G198" s="2" t="s">
        <v>13</v>
      </c>
      <c r="H198" s="2" t="s">
        <v>759</v>
      </c>
      <c r="I198" s="2" t="s">
        <v>16</v>
      </c>
      <c r="J198" s="2" t="s">
        <v>16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01"/>
  <sheetViews>
    <sheetView workbookViewId="0"/>
  </sheetViews>
  <sheetFormatPr defaultColWidth="14.42578125" defaultRowHeight="15.75" customHeight="1"/>
  <sheetData>
    <row r="1" spans="1:10">
      <c r="A1" s="84" t="s">
        <v>669</v>
      </c>
      <c r="B1" s="85"/>
      <c r="C1" s="85"/>
      <c r="D1" s="85"/>
      <c r="E1" s="85"/>
      <c r="F1" s="85"/>
      <c r="G1" s="85"/>
      <c r="H1" s="50"/>
      <c r="I1" s="50"/>
      <c r="J1" s="50"/>
    </row>
    <row r="2" spans="1:10">
      <c r="A2" s="18" t="s">
        <v>760</v>
      </c>
      <c r="B2" s="18" t="s">
        <v>740</v>
      </c>
      <c r="C2" s="18" t="s">
        <v>741</v>
      </c>
      <c r="D2" s="18" t="s">
        <v>742</v>
      </c>
      <c r="E2" s="18" t="s">
        <v>744</v>
      </c>
      <c r="F2" s="18" t="s">
        <v>745</v>
      </c>
      <c r="G2" s="18" t="s">
        <v>746</v>
      </c>
      <c r="H2" s="1" t="s">
        <v>747</v>
      </c>
      <c r="J2" s="56"/>
    </row>
    <row r="3" spans="1:10">
      <c r="A3" s="15">
        <v>41361</v>
      </c>
      <c r="B3" s="58">
        <v>13.07</v>
      </c>
      <c r="C3" s="58">
        <v>22.44</v>
      </c>
      <c r="D3" s="58">
        <v>25.01</v>
      </c>
      <c r="E3" s="58">
        <v>44.32</v>
      </c>
      <c r="F3" s="58">
        <v>1.24</v>
      </c>
      <c r="G3" s="16" t="s">
        <v>13</v>
      </c>
      <c r="J3" s="51"/>
    </row>
    <row r="4" spans="1:10">
      <c r="A4" s="15">
        <v>41453</v>
      </c>
      <c r="B4" s="58">
        <v>16.04</v>
      </c>
      <c r="C4" s="58">
        <v>27.25</v>
      </c>
      <c r="D4" s="58">
        <v>22.87</v>
      </c>
      <c r="E4" s="58">
        <v>39.590000000000003</v>
      </c>
      <c r="F4" s="58">
        <v>1.1200000000000001</v>
      </c>
      <c r="G4" s="17"/>
      <c r="J4" s="51"/>
    </row>
    <row r="5" spans="1:10">
      <c r="A5" s="15">
        <v>41547</v>
      </c>
      <c r="B5" s="58">
        <v>18.93</v>
      </c>
      <c r="C5" s="58">
        <v>32.15</v>
      </c>
      <c r="D5" s="58">
        <v>23.42</v>
      </c>
      <c r="E5" s="58">
        <v>40.729999999999997</v>
      </c>
      <c r="F5" s="58">
        <v>0.89</v>
      </c>
      <c r="G5" s="17"/>
      <c r="J5" s="51"/>
    </row>
    <row r="6" spans="1:10">
      <c r="A6" s="15">
        <v>41638</v>
      </c>
      <c r="B6" s="58">
        <v>34.44</v>
      </c>
      <c r="C6" s="58">
        <v>71.05</v>
      </c>
      <c r="D6" s="58">
        <v>35.950000000000003</v>
      </c>
      <c r="E6" s="58">
        <v>74.17</v>
      </c>
      <c r="F6" s="58">
        <v>0.83</v>
      </c>
      <c r="G6" s="17"/>
      <c r="J6" s="51"/>
    </row>
    <row r="7" spans="1:10">
      <c r="A7" s="15">
        <v>41726</v>
      </c>
      <c r="B7" s="58">
        <v>35.89</v>
      </c>
      <c r="C7" s="58">
        <v>66.180000000000007</v>
      </c>
      <c r="D7" s="58">
        <v>33.6</v>
      </c>
      <c r="E7" s="58">
        <v>63.18</v>
      </c>
      <c r="F7" s="58">
        <v>0.93</v>
      </c>
      <c r="G7" s="16" t="s">
        <v>284</v>
      </c>
      <c r="J7" s="51"/>
    </row>
    <row r="8" spans="1:10">
      <c r="A8" s="15">
        <v>41820</v>
      </c>
      <c r="B8" s="58">
        <v>33.1</v>
      </c>
      <c r="C8" s="58">
        <v>61.17</v>
      </c>
      <c r="D8" s="58">
        <v>32.19</v>
      </c>
      <c r="E8" s="58">
        <v>61.52</v>
      </c>
      <c r="F8" s="58">
        <v>1.08</v>
      </c>
      <c r="G8" s="17"/>
      <c r="J8" s="51"/>
    </row>
    <row r="9" spans="1:10">
      <c r="A9" s="15">
        <v>41912</v>
      </c>
      <c r="B9" s="58">
        <v>29.48</v>
      </c>
      <c r="C9" s="58">
        <v>55.98</v>
      </c>
      <c r="D9" s="58">
        <v>35.409999999999997</v>
      </c>
      <c r="E9" s="58">
        <v>70.48</v>
      </c>
      <c r="F9" s="58">
        <v>1.45</v>
      </c>
      <c r="G9" s="17"/>
      <c r="J9" s="51"/>
    </row>
    <row r="10" spans="1:10">
      <c r="A10" s="15">
        <v>42003</v>
      </c>
      <c r="B10" s="58">
        <v>7.06</v>
      </c>
      <c r="C10" s="58">
        <v>14.13</v>
      </c>
      <c r="D10" s="58">
        <v>34.76</v>
      </c>
      <c r="E10" s="58">
        <v>67.650000000000006</v>
      </c>
      <c r="F10" s="58">
        <v>1.21</v>
      </c>
      <c r="G10" s="17"/>
      <c r="J10" s="51"/>
    </row>
    <row r="11" spans="1:10">
      <c r="A11" s="15">
        <v>42094</v>
      </c>
      <c r="B11" s="58">
        <v>4.8499999999999996</v>
      </c>
      <c r="C11" s="58">
        <v>9.4</v>
      </c>
      <c r="D11" s="58">
        <v>34.1</v>
      </c>
      <c r="E11" s="58">
        <v>67.959999999999994</v>
      </c>
      <c r="F11" s="58">
        <v>1.33</v>
      </c>
      <c r="G11" s="16" t="s">
        <v>284</v>
      </c>
      <c r="J11" s="51"/>
    </row>
    <row r="12" spans="1:10">
      <c r="A12" s="15">
        <v>42185</v>
      </c>
      <c r="B12" s="58">
        <v>3.8</v>
      </c>
      <c r="C12" s="58">
        <v>7.55</v>
      </c>
      <c r="D12" s="58">
        <v>34.17</v>
      </c>
      <c r="E12" s="58">
        <v>70.47</v>
      </c>
      <c r="F12" s="58">
        <v>1.08</v>
      </c>
      <c r="G12" s="17"/>
      <c r="J12" s="51"/>
    </row>
    <row r="13" spans="1:10">
      <c r="A13" s="15">
        <v>42277</v>
      </c>
      <c r="B13" s="58">
        <v>4.05</v>
      </c>
      <c r="C13" s="58">
        <v>8.68</v>
      </c>
      <c r="D13" s="58">
        <v>39.83</v>
      </c>
      <c r="E13" s="58">
        <v>91.14</v>
      </c>
      <c r="F13" s="58">
        <v>1.3</v>
      </c>
      <c r="G13" s="17"/>
      <c r="J13" s="51"/>
    </row>
    <row r="14" spans="1:10">
      <c r="A14" s="15">
        <v>42368</v>
      </c>
      <c r="B14" s="58">
        <v>7.45</v>
      </c>
      <c r="C14" s="58">
        <v>15.18</v>
      </c>
      <c r="D14" s="58">
        <v>35.369999999999997</v>
      </c>
      <c r="E14" s="58">
        <v>75</v>
      </c>
      <c r="F14" s="58">
        <v>1</v>
      </c>
      <c r="G14" s="17"/>
      <c r="J14" s="51"/>
    </row>
    <row r="15" spans="1:10">
      <c r="A15" s="15">
        <v>42460</v>
      </c>
      <c r="B15" s="58">
        <v>6.32</v>
      </c>
      <c r="C15" s="58">
        <v>12.8</v>
      </c>
      <c r="D15" s="58">
        <v>35.21</v>
      </c>
      <c r="E15" s="58">
        <v>72.430000000000007</v>
      </c>
      <c r="F15" s="58">
        <v>0.99</v>
      </c>
      <c r="G15" s="16" t="s">
        <v>284</v>
      </c>
      <c r="J15" s="51"/>
    </row>
    <row r="16" spans="1:10">
      <c r="A16" s="15">
        <v>42551</v>
      </c>
      <c r="B16" s="58">
        <v>5.78</v>
      </c>
      <c r="C16" s="58">
        <v>11.94</v>
      </c>
      <c r="D16" s="58">
        <v>35.08</v>
      </c>
      <c r="E16" s="58">
        <v>72.52</v>
      </c>
      <c r="F16" s="58">
        <v>1.02</v>
      </c>
      <c r="G16" s="17"/>
      <c r="J16" s="51"/>
    </row>
    <row r="17" spans="1:10">
      <c r="A17" s="15">
        <v>42643</v>
      </c>
      <c r="B17" s="58">
        <v>4.6500000000000004</v>
      </c>
      <c r="C17" s="58">
        <v>10.36</v>
      </c>
      <c r="D17" s="58">
        <v>39.729999999999997</v>
      </c>
      <c r="E17" s="58">
        <v>86.3</v>
      </c>
      <c r="F17" s="58">
        <v>1.23</v>
      </c>
      <c r="G17" s="17"/>
      <c r="J17" s="51"/>
    </row>
    <row r="18" spans="1:10">
      <c r="A18" s="15">
        <v>42734</v>
      </c>
      <c r="B18" s="58">
        <v>3.66</v>
      </c>
      <c r="C18" s="58">
        <v>7.92</v>
      </c>
      <c r="D18" s="58">
        <v>30.93</v>
      </c>
      <c r="E18" s="58">
        <v>68.19</v>
      </c>
      <c r="F18" s="58">
        <v>1.34</v>
      </c>
      <c r="G18" s="17"/>
      <c r="J18" s="51"/>
    </row>
    <row r="19" spans="1:10">
      <c r="A19" s="15">
        <v>42825</v>
      </c>
      <c r="B19" s="58">
        <v>4.92</v>
      </c>
      <c r="C19" s="58">
        <v>10.28</v>
      </c>
      <c r="D19" s="58">
        <v>31.77</v>
      </c>
      <c r="E19" s="58">
        <v>67.150000000000006</v>
      </c>
      <c r="F19" s="58">
        <v>1.46</v>
      </c>
      <c r="G19" s="16" t="s">
        <v>284</v>
      </c>
      <c r="J19" s="51"/>
    </row>
    <row r="20" spans="1:10">
      <c r="A20" s="15">
        <v>42908</v>
      </c>
      <c r="B20" s="58">
        <v>5.31</v>
      </c>
      <c r="C20" s="58">
        <v>11.23</v>
      </c>
      <c r="D20" s="58">
        <v>32.99</v>
      </c>
      <c r="E20" s="58">
        <v>71.209999999999994</v>
      </c>
      <c r="F20" s="58">
        <v>1.53</v>
      </c>
      <c r="G20" s="17"/>
      <c r="J20" s="51"/>
    </row>
    <row r="21" spans="1:10">
      <c r="A21" s="15">
        <v>43007</v>
      </c>
      <c r="B21" s="58">
        <v>5.28</v>
      </c>
      <c r="C21" s="58">
        <v>11.42</v>
      </c>
      <c r="D21" s="58">
        <v>34.590000000000003</v>
      </c>
      <c r="E21" s="58">
        <v>74.63</v>
      </c>
      <c r="F21" s="58">
        <v>1.51</v>
      </c>
      <c r="G21" s="17"/>
      <c r="J21" s="51"/>
    </row>
    <row r="22" spans="1:10">
      <c r="A22" s="84" t="s">
        <v>761</v>
      </c>
      <c r="B22" s="85"/>
      <c r="C22" s="85"/>
      <c r="D22" s="85"/>
      <c r="E22" s="85"/>
      <c r="F22" s="85"/>
      <c r="G22" s="85"/>
      <c r="J22" s="51"/>
    </row>
    <row r="23" spans="1:10">
      <c r="A23" s="18" t="s">
        <v>760</v>
      </c>
      <c r="B23" s="18" t="s">
        <v>740</v>
      </c>
      <c r="C23" s="18" t="s">
        <v>741</v>
      </c>
      <c r="D23" s="18" t="s">
        <v>742</v>
      </c>
      <c r="E23" s="18" t="s">
        <v>744</v>
      </c>
      <c r="F23" s="18" t="s">
        <v>745</v>
      </c>
      <c r="G23" s="18" t="s">
        <v>746</v>
      </c>
      <c r="J23" s="50"/>
    </row>
    <row r="24" spans="1:10">
      <c r="A24" s="15">
        <v>41361</v>
      </c>
      <c r="B24" s="16">
        <v>6.13</v>
      </c>
      <c r="C24" s="16">
        <v>17</v>
      </c>
      <c r="D24" s="16">
        <v>27.84</v>
      </c>
      <c r="E24" s="16">
        <v>83.88</v>
      </c>
      <c r="F24" s="16">
        <v>1.2636000000000001</v>
      </c>
      <c r="G24" s="17"/>
      <c r="J24" s="56"/>
    </row>
    <row r="25" spans="1:10">
      <c r="A25" s="15">
        <v>41453</v>
      </c>
      <c r="B25" s="58">
        <v>5.55</v>
      </c>
      <c r="C25" s="58">
        <v>16.440000000000001</v>
      </c>
      <c r="D25" s="58">
        <v>30.17</v>
      </c>
      <c r="E25" s="58">
        <v>100.42</v>
      </c>
      <c r="F25" s="58">
        <v>1.4129</v>
      </c>
      <c r="G25" s="17"/>
      <c r="J25" s="51"/>
    </row>
    <row r="26" spans="1:10">
      <c r="A26" s="15">
        <v>41547</v>
      </c>
      <c r="B26" s="58">
        <v>4.3</v>
      </c>
      <c r="C26" s="58">
        <v>13.97</v>
      </c>
      <c r="D26" s="58">
        <v>28.51</v>
      </c>
      <c r="E26" s="58">
        <v>999.33</v>
      </c>
      <c r="F26" s="58">
        <v>1.089</v>
      </c>
      <c r="G26" s="17"/>
      <c r="J26" s="51"/>
    </row>
    <row r="27" spans="1:10">
      <c r="A27" s="15">
        <v>41638</v>
      </c>
      <c r="B27" s="58">
        <v>4.88</v>
      </c>
      <c r="C27" s="58">
        <v>15.79</v>
      </c>
      <c r="D27" s="58">
        <v>27.64</v>
      </c>
      <c r="E27" s="58">
        <v>94.51</v>
      </c>
      <c r="F27" s="58">
        <v>2.0760000000000001</v>
      </c>
      <c r="G27" s="17"/>
      <c r="J27" s="51"/>
    </row>
    <row r="28" spans="1:10">
      <c r="A28" s="15">
        <v>41726</v>
      </c>
      <c r="B28" s="58">
        <v>4.9800000000000004</v>
      </c>
      <c r="C28" s="58">
        <v>15.93</v>
      </c>
      <c r="D28" s="58">
        <v>26.9</v>
      </c>
      <c r="E28" s="58">
        <v>90.34</v>
      </c>
      <c r="F28" s="58">
        <v>1.9544999999999999</v>
      </c>
      <c r="G28" s="17"/>
      <c r="J28" s="51"/>
    </row>
    <row r="29" spans="1:10">
      <c r="A29" s="15">
        <v>41820</v>
      </c>
      <c r="B29" s="58">
        <v>3.86</v>
      </c>
      <c r="C29" s="58">
        <v>13.42</v>
      </c>
      <c r="D29" s="58">
        <v>28.57</v>
      </c>
      <c r="E29" s="58">
        <v>102.93</v>
      </c>
      <c r="F29" s="58">
        <v>1.6944999999999999</v>
      </c>
      <c r="G29" s="17"/>
      <c r="J29" s="51"/>
    </row>
    <row r="30" spans="1:10">
      <c r="A30" s="15">
        <v>41912</v>
      </c>
      <c r="B30" s="58">
        <v>3.68</v>
      </c>
      <c r="C30" s="58">
        <v>13.14</v>
      </c>
      <c r="D30" s="58">
        <v>27.63</v>
      </c>
      <c r="E30" s="58">
        <v>100.41</v>
      </c>
      <c r="F30" s="58">
        <v>1.7729999999999999</v>
      </c>
      <c r="G30" s="17"/>
      <c r="J30" s="51"/>
    </row>
    <row r="31" spans="1:10">
      <c r="A31" s="15">
        <v>42003</v>
      </c>
      <c r="B31" s="58">
        <v>3.93</v>
      </c>
      <c r="C31" s="58">
        <v>14</v>
      </c>
      <c r="D31" s="58">
        <v>27.38</v>
      </c>
      <c r="E31" s="58">
        <v>101.15</v>
      </c>
      <c r="F31" s="58">
        <v>1.8323</v>
      </c>
      <c r="G31" s="17"/>
      <c r="J31" s="51"/>
    </row>
    <row r="32" spans="1:10">
      <c r="A32" s="15">
        <v>42094</v>
      </c>
      <c r="B32" s="58">
        <v>2.97</v>
      </c>
      <c r="C32" s="58">
        <v>10.75</v>
      </c>
      <c r="D32" s="58">
        <v>26.82</v>
      </c>
      <c r="E32" s="58">
        <v>103.99</v>
      </c>
      <c r="F32" s="58">
        <v>1.8778999999999999</v>
      </c>
      <c r="G32" s="17"/>
      <c r="J32" s="51"/>
    </row>
    <row r="33" spans="1:10">
      <c r="A33" s="15">
        <v>42185</v>
      </c>
      <c r="B33" s="58">
        <v>3.7</v>
      </c>
      <c r="C33" s="58">
        <v>13.72</v>
      </c>
      <c r="D33" s="58">
        <v>26.79</v>
      </c>
      <c r="E33" s="58">
        <v>101.74</v>
      </c>
      <c r="F33" s="58">
        <v>1.2228000000000001</v>
      </c>
      <c r="G33" s="17"/>
      <c r="J33" s="51"/>
    </row>
    <row r="34" spans="1:10">
      <c r="A34" s="15">
        <v>42277</v>
      </c>
      <c r="B34" s="58">
        <v>3.04</v>
      </c>
      <c r="C34" s="58">
        <v>11.35</v>
      </c>
      <c r="D34" s="58">
        <v>26.24</v>
      </c>
      <c r="E34" s="58">
        <v>100.29</v>
      </c>
      <c r="F34" s="58">
        <v>1.4396</v>
      </c>
      <c r="G34" s="17"/>
      <c r="J34" s="51"/>
    </row>
    <row r="35" spans="1:10">
      <c r="A35" s="15">
        <v>42368</v>
      </c>
      <c r="B35" s="58">
        <v>3.35</v>
      </c>
      <c r="C35" s="58">
        <v>12.24</v>
      </c>
      <c r="D35" s="58">
        <v>25.71</v>
      </c>
      <c r="E35" s="58">
        <v>92.74</v>
      </c>
      <c r="F35" s="58">
        <v>1.3892</v>
      </c>
      <c r="G35" s="17"/>
      <c r="J35" s="51"/>
    </row>
    <row r="36" spans="1:10">
      <c r="A36" s="15">
        <v>42460</v>
      </c>
      <c r="B36" s="58">
        <v>3.33</v>
      </c>
      <c r="C36" s="58">
        <v>12.49</v>
      </c>
      <c r="D36" s="58">
        <v>25.01</v>
      </c>
      <c r="E36" s="58">
        <v>91.18</v>
      </c>
      <c r="F36" s="58">
        <v>1.3838999999999999</v>
      </c>
      <c r="G36" s="17"/>
      <c r="J36" s="51"/>
    </row>
    <row r="37" spans="1:10">
      <c r="A37" s="15">
        <v>42551</v>
      </c>
      <c r="B37" s="58">
        <v>3.1</v>
      </c>
      <c r="C37" s="58">
        <v>11.38</v>
      </c>
      <c r="D37" s="58">
        <v>25.4</v>
      </c>
      <c r="E37" s="58">
        <v>90.17</v>
      </c>
      <c r="F37" s="58">
        <v>1.2655000000000001</v>
      </c>
      <c r="G37" s="17"/>
      <c r="J37" s="51"/>
    </row>
    <row r="38" spans="1:10">
      <c r="A38" s="15">
        <v>42643</v>
      </c>
      <c r="B38" s="58">
        <v>3.51</v>
      </c>
      <c r="C38" s="58">
        <v>12.85</v>
      </c>
      <c r="D38" s="58">
        <v>25.39</v>
      </c>
      <c r="E38" s="58">
        <v>89.44</v>
      </c>
      <c r="F38" s="58">
        <v>1.2074</v>
      </c>
      <c r="G38" s="17"/>
      <c r="J38" s="51"/>
    </row>
    <row r="39" spans="1:10">
      <c r="A39" s="15">
        <v>42734</v>
      </c>
      <c r="B39" s="58">
        <v>2.5099999999999998</v>
      </c>
      <c r="C39" s="58">
        <v>8.83</v>
      </c>
      <c r="D39" s="58">
        <v>25.33</v>
      </c>
      <c r="E39" s="58">
        <v>86.74</v>
      </c>
      <c r="F39" s="58">
        <v>1.0678000000000001</v>
      </c>
      <c r="G39" s="17"/>
      <c r="J39" s="51"/>
    </row>
    <row r="40" spans="1:10">
      <c r="A40" s="15">
        <v>42825</v>
      </c>
      <c r="B40" s="58">
        <v>2.23</v>
      </c>
      <c r="C40" s="58">
        <v>7.89</v>
      </c>
      <c r="D40" s="58">
        <v>25.56</v>
      </c>
      <c r="E40" s="58">
        <v>88.27</v>
      </c>
      <c r="F40" s="58">
        <v>1.1551</v>
      </c>
      <c r="G40" s="17"/>
      <c r="J40" s="51"/>
    </row>
    <row r="41" spans="1:10">
      <c r="A41" s="15">
        <v>42908</v>
      </c>
      <c r="B41" s="58">
        <v>3.71</v>
      </c>
      <c r="C41" s="58">
        <v>13.34</v>
      </c>
      <c r="D41" s="58">
        <v>33.119999999999997</v>
      </c>
      <c r="E41" s="58">
        <v>120.23</v>
      </c>
      <c r="F41" s="58">
        <v>1.3571</v>
      </c>
      <c r="G41" s="17"/>
      <c r="J41" s="51"/>
    </row>
    <row r="42" spans="1:10">
      <c r="A42" s="15">
        <v>43007</v>
      </c>
      <c r="B42" s="58">
        <v>2.79</v>
      </c>
      <c r="C42" s="58">
        <v>9.73</v>
      </c>
      <c r="D42" s="58">
        <v>32.380000000000003</v>
      </c>
      <c r="E42" s="58">
        <v>111.6</v>
      </c>
      <c r="F42" s="58">
        <v>1.3646</v>
      </c>
      <c r="G42" s="17"/>
      <c r="J42" s="51"/>
    </row>
    <row r="43" spans="1:10">
      <c r="A43" s="84" t="s">
        <v>592</v>
      </c>
      <c r="B43" s="85"/>
      <c r="C43" s="85"/>
      <c r="D43" s="85"/>
      <c r="E43" s="85"/>
      <c r="F43" s="85"/>
      <c r="G43" s="85"/>
      <c r="J43" s="51"/>
    </row>
    <row r="44" spans="1:10">
      <c r="A44" s="18" t="s">
        <v>760</v>
      </c>
      <c r="B44" s="18" t="s">
        <v>740</v>
      </c>
      <c r="C44" s="18" t="s">
        <v>741</v>
      </c>
      <c r="D44" s="18" t="s">
        <v>742</v>
      </c>
      <c r="E44" s="18" t="s">
        <v>744</v>
      </c>
      <c r="F44" s="18" t="s">
        <v>745</v>
      </c>
      <c r="G44" s="18" t="s">
        <v>746</v>
      </c>
      <c r="J44" s="51"/>
    </row>
    <row r="45" spans="1:10">
      <c r="A45" s="15">
        <v>41361</v>
      </c>
      <c r="B45" s="16">
        <v>3.64</v>
      </c>
      <c r="C45" s="16">
        <v>5.74</v>
      </c>
      <c r="D45" s="16">
        <v>16.12</v>
      </c>
      <c r="E45" s="16">
        <v>25.58</v>
      </c>
      <c r="F45" s="16">
        <v>1.3</v>
      </c>
      <c r="G45" s="17"/>
      <c r="J45" s="50"/>
    </row>
    <row r="46" spans="1:10">
      <c r="A46" s="15">
        <v>41453</v>
      </c>
      <c r="B46" s="16">
        <v>3.77</v>
      </c>
      <c r="C46" s="16">
        <v>6.18</v>
      </c>
      <c r="D46" s="16">
        <v>14.15</v>
      </c>
      <c r="E46" s="16">
        <v>23.69</v>
      </c>
      <c r="F46" s="16">
        <v>2.12</v>
      </c>
      <c r="G46" s="17"/>
      <c r="J46" s="56"/>
    </row>
    <row r="47" spans="1:10">
      <c r="A47" s="15">
        <v>41547</v>
      </c>
      <c r="B47" s="58">
        <v>3.62</v>
      </c>
      <c r="C47" s="58">
        <v>6.34</v>
      </c>
      <c r="D47" s="58">
        <v>20.25</v>
      </c>
      <c r="E47" s="58">
        <v>37.79</v>
      </c>
      <c r="F47" s="58">
        <v>2.41</v>
      </c>
      <c r="G47" s="17"/>
      <c r="J47" s="51"/>
    </row>
    <row r="48" spans="1:10">
      <c r="A48" s="15">
        <v>41638</v>
      </c>
      <c r="B48" s="58">
        <v>4.75</v>
      </c>
      <c r="C48" s="58">
        <v>8.2100000000000009</v>
      </c>
      <c r="D48" s="58">
        <v>19.93</v>
      </c>
      <c r="E48" s="58">
        <v>37.35</v>
      </c>
      <c r="F48" s="58">
        <v>1.73</v>
      </c>
      <c r="G48" s="17"/>
      <c r="J48" s="51"/>
    </row>
    <row r="49" spans="1:10">
      <c r="A49" s="15">
        <v>41726</v>
      </c>
      <c r="B49" s="58">
        <v>5.21</v>
      </c>
      <c r="C49" s="58">
        <v>9.0299999999999994</v>
      </c>
      <c r="D49" s="58">
        <v>19.43</v>
      </c>
      <c r="E49" s="58">
        <v>36.340000000000003</v>
      </c>
      <c r="F49" s="58">
        <v>1.25</v>
      </c>
      <c r="G49" s="17"/>
      <c r="J49" s="51"/>
    </row>
    <row r="50" spans="1:10">
      <c r="A50" s="15">
        <v>41820</v>
      </c>
      <c r="B50" s="58">
        <v>5.25</v>
      </c>
      <c r="C50" s="58">
        <v>9.31</v>
      </c>
      <c r="D50" s="58">
        <v>19.3</v>
      </c>
      <c r="E50" s="58">
        <v>36.119999999999997</v>
      </c>
      <c r="F50" s="58">
        <v>2.09</v>
      </c>
      <c r="G50" s="17"/>
      <c r="J50" s="51"/>
    </row>
    <row r="51" spans="1:10">
      <c r="A51" s="15">
        <v>41912</v>
      </c>
      <c r="B51" s="58">
        <v>5.37</v>
      </c>
      <c r="C51" s="58">
        <v>10.039999999999999</v>
      </c>
      <c r="D51" s="58">
        <v>19.98</v>
      </c>
      <c r="E51" s="58">
        <v>37.450000000000003</v>
      </c>
      <c r="F51" s="58">
        <v>1.71</v>
      </c>
      <c r="G51" s="17"/>
      <c r="J51" s="51"/>
    </row>
    <row r="52" spans="1:10">
      <c r="A52" s="15">
        <v>42003</v>
      </c>
      <c r="B52" s="58">
        <v>5.21</v>
      </c>
      <c r="C52" s="58">
        <v>10.25</v>
      </c>
      <c r="D52" s="58">
        <v>23.61</v>
      </c>
      <c r="E52" s="58">
        <v>48.53</v>
      </c>
      <c r="F52" s="58">
        <v>1.42</v>
      </c>
      <c r="G52" s="17"/>
      <c r="J52" s="51"/>
    </row>
    <row r="53" spans="1:10">
      <c r="A53" s="15">
        <v>42094</v>
      </c>
      <c r="B53" s="58">
        <v>5.12</v>
      </c>
      <c r="C53" s="58">
        <v>9.94</v>
      </c>
      <c r="D53" s="58">
        <v>25.51</v>
      </c>
      <c r="E53" s="58">
        <v>51.09</v>
      </c>
      <c r="F53" s="58">
        <v>1.29</v>
      </c>
      <c r="G53" s="17"/>
      <c r="J53" s="51"/>
    </row>
    <row r="54" spans="1:10">
      <c r="A54" s="15">
        <v>42185</v>
      </c>
      <c r="B54" s="58">
        <v>4.13</v>
      </c>
      <c r="C54" s="58">
        <v>8.36</v>
      </c>
      <c r="D54" s="58">
        <v>28.45</v>
      </c>
      <c r="E54" s="58">
        <v>61.74</v>
      </c>
      <c r="F54" s="58">
        <v>1.17</v>
      </c>
      <c r="G54" s="17"/>
      <c r="J54" s="51"/>
    </row>
    <row r="55" spans="1:10">
      <c r="A55" s="15">
        <v>42277</v>
      </c>
      <c r="B55" s="58">
        <v>3.9</v>
      </c>
      <c r="C55" s="58">
        <v>7.92</v>
      </c>
      <c r="D55" s="58">
        <v>28.96</v>
      </c>
      <c r="E55" s="58">
        <v>62.98</v>
      </c>
      <c r="F55" s="58">
        <v>1</v>
      </c>
      <c r="G55" s="17"/>
      <c r="J55" s="51"/>
    </row>
    <row r="56" spans="1:10">
      <c r="A56" s="15">
        <v>42368</v>
      </c>
      <c r="B56" s="58">
        <v>4.16</v>
      </c>
      <c r="C56" s="58">
        <v>8.86</v>
      </c>
      <c r="D56" s="58">
        <v>31.1</v>
      </c>
      <c r="E56" s="58">
        <v>68.34</v>
      </c>
      <c r="F56" s="58">
        <v>0.89</v>
      </c>
      <c r="G56" s="17"/>
      <c r="J56" s="51"/>
    </row>
    <row r="57" spans="1:10">
      <c r="A57" s="15">
        <v>42460</v>
      </c>
      <c r="B57" s="58">
        <v>3.92</v>
      </c>
      <c r="C57" s="58">
        <v>8.2100000000000009</v>
      </c>
      <c r="D57" s="58">
        <v>31.96</v>
      </c>
      <c r="E57" s="58">
        <v>69.680000000000007</v>
      </c>
      <c r="F57" s="58">
        <v>0.95</v>
      </c>
      <c r="G57" s="17"/>
      <c r="J57" s="51"/>
    </row>
    <row r="58" spans="1:10">
      <c r="A58" s="15">
        <v>42551</v>
      </c>
      <c r="B58" s="58">
        <v>4.12</v>
      </c>
      <c r="C58" s="58">
        <v>9.15</v>
      </c>
      <c r="D58" s="58">
        <v>35.43</v>
      </c>
      <c r="E58" s="58">
        <v>80.23</v>
      </c>
      <c r="F58" s="58">
        <v>1.47</v>
      </c>
      <c r="G58" s="17"/>
      <c r="J58" s="51"/>
    </row>
    <row r="59" spans="1:10">
      <c r="A59" s="15">
        <v>42643</v>
      </c>
      <c r="B59" s="58">
        <v>3.69</v>
      </c>
      <c r="C59" s="58">
        <v>8.41</v>
      </c>
      <c r="D59" s="58">
        <v>34.770000000000003</v>
      </c>
      <c r="E59" s="58">
        <v>82.41</v>
      </c>
      <c r="F59" s="58">
        <v>0.81</v>
      </c>
      <c r="G59" s="17"/>
      <c r="J59" s="51"/>
    </row>
    <row r="60" spans="1:10">
      <c r="A60" s="15">
        <v>42734</v>
      </c>
      <c r="B60" s="58">
        <v>2.7</v>
      </c>
      <c r="C60" s="58">
        <v>6.19</v>
      </c>
      <c r="D60" s="58">
        <v>37.630000000000003</v>
      </c>
      <c r="E60" s="58">
        <v>89.46</v>
      </c>
      <c r="F60" s="58">
        <v>0.92</v>
      </c>
      <c r="G60" s="17"/>
      <c r="J60" s="51"/>
    </row>
    <row r="61" spans="1:10">
      <c r="A61" s="15">
        <v>42825</v>
      </c>
      <c r="B61" s="58">
        <v>1.93</v>
      </c>
      <c r="C61" s="58">
        <v>4.3</v>
      </c>
      <c r="D61" s="58">
        <v>32.54</v>
      </c>
      <c r="E61" s="58">
        <v>74.2</v>
      </c>
      <c r="F61" s="58">
        <v>0.98</v>
      </c>
      <c r="G61" s="17"/>
      <c r="J61" s="51"/>
    </row>
    <row r="62" spans="1:10">
      <c r="A62" s="15">
        <v>42908</v>
      </c>
      <c r="B62" s="58">
        <v>2.86</v>
      </c>
      <c r="C62" s="58">
        <v>6.53</v>
      </c>
      <c r="D62" s="58">
        <v>33.24</v>
      </c>
      <c r="E62" s="58">
        <v>76.47</v>
      </c>
      <c r="F62" s="58">
        <v>1.1100000000000001</v>
      </c>
      <c r="G62" s="17"/>
      <c r="J62" s="51"/>
    </row>
    <row r="63" spans="1:10">
      <c r="A63" s="15">
        <v>43007</v>
      </c>
      <c r="B63" s="58">
        <v>2.17</v>
      </c>
      <c r="C63" s="58">
        <v>5.09</v>
      </c>
      <c r="D63" s="58">
        <v>33.479999999999997</v>
      </c>
      <c r="E63" s="58">
        <v>77.86</v>
      </c>
      <c r="F63" s="58">
        <v>0.96</v>
      </c>
      <c r="G63" s="17"/>
      <c r="J63" s="51"/>
    </row>
    <row r="64" spans="1:10">
      <c r="A64" s="84" t="s">
        <v>762</v>
      </c>
      <c r="B64" s="85"/>
      <c r="C64" s="85"/>
      <c r="D64" s="85"/>
      <c r="E64" s="85"/>
      <c r="F64" s="85"/>
      <c r="G64" s="85"/>
      <c r="J64" s="51"/>
    </row>
    <row r="65" spans="1:10">
      <c r="A65" s="18" t="s">
        <v>760</v>
      </c>
      <c r="B65" s="18" t="s">
        <v>740</v>
      </c>
      <c r="C65" s="18" t="s">
        <v>741</v>
      </c>
      <c r="D65" s="18" t="s">
        <v>742</v>
      </c>
      <c r="E65" s="18" t="s">
        <v>744</v>
      </c>
      <c r="F65" s="18" t="s">
        <v>745</v>
      </c>
      <c r="G65" s="18" t="s">
        <v>746</v>
      </c>
      <c r="J65" s="51"/>
    </row>
    <row r="66" spans="1:10">
      <c r="A66" s="15">
        <v>41361</v>
      </c>
      <c r="B66" s="58">
        <v>6.47</v>
      </c>
      <c r="C66" s="58">
        <v>17.95</v>
      </c>
      <c r="D66" s="58">
        <v>35.4</v>
      </c>
      <c r="E66" s="58">
        <v>102.12</v>
      </c>
      <c r="F66" s="58">
        <v>0.74</v>
      </c>
      <c r="G66" s="17"/>
      <c r="J66" s="51"/>
    </row>
    <row r="67" spans="1:10">
      <c r="A67" s="15">
        <v>41453</v>
      </c>
      <c r="B67" s="16">
        <v>5.97</v>
      </c>
      <c r="C67" s="16">
        <v>17.18</v>
      </c>
      <c r="D67" s="16">
        <v>44.23</v>
      </c>
      <c r="E67" s="16">
        <v>132.4</v>
      </c>
      <c r="F67" s="16">
        <v>0.65</v>
      </c>
      <c r="G67" s="17"/>
      <c r="J67" s="50"/>
    </row>
    <row r="68" spans="1:10">
      <c r="A68" s="15">
        <v>41547</v>
      </c>
      <c r="B68" s="16">
        <v>5.05</v>
      </c>
      <c r="C68" s="16">
        <v>15.24</v>
      </c>
      <c r="D68" s="16">
        <v>48.15</v>
      </c>
      <c r="E68" s="16">
        <v>156.97999999999999</v>
      </c>
      <c r="F68" s="16">
        <v>0.97</v>
      </c>
      <c r="G68" s="17"/>
      <c r="J68" s="56"/>
    </row>
    <row r="69" spans="1:10">
      <c r="A69" s="15">
        <v>41638</v>
      </c>
      <c r="B69" s="58">
        <v>3.89</v>
      </c>
      <c r="C69" s="58">
        <v>11.67</v>
      </c>
      <c r="D69" s="58">
        <v>43.42</v>
      </c>
      <c r="E69" s="58">
        <v>135.41</v>
      </c>
      <c r="F69" s="58">
        <v>0.78</v>
      </c>
      <c r="G69" s="17"/>
      <c r="J69" s="51"/>
    </row>
    <row r="70" spans="1:10">
      <c r="A70" s="15">
        <v>41726</v>
      </c>
      <c r="B70" s="58">
        <v>3.94</v>
      </c>
      <c r="C70" s="58">
        <v>11.96</v>
      </c>
      <c r="D70" s="58">
        <v>40.74</v>
      </c>
      <c r="E70" s="58">
        <v>129.91</v>
      </c>
      <c r="F70" s="58">
        <v>0.75</v>
      </c>
      <c r="G70" s="17"/>
      <c r="J70" s="51"/>
    </row>
    <row r="71" spans="1:10">
      <c r="A71" s="15">
        <v>41820</v>
      </c>
      <c r="B71" s="58">
        <v>3.85</v>
      </c>
      <c r="C71" s="58">
        <v>11.77</v>
      </c>
      <c r="D71" s="58">
        <v>40.71</v>
      </c>
      <c r="E71" s="58">
        <v>126.92</v>
      </c>
      <c r="F71" s="58">
        <v>0.75</v>
      </c>
      <c r="G71" s="17"/>
      <c r="J71" s="51"/>
    </row>
    <row r="72" spans="1:10">
      <c r="A72" s="15">
        <v>41912</v>
      </c>
      <c r="B72" s="58">
        <v>3.77</v>
      </c>
      <c r="C72" s="58">
        <v>12.1</v>
      </c>
      <c r="D72" s="58">
        <v>42.04</v>
      </c>
      <c r="E72" s="58">
        <v>133.12</v>
      </c>
      <c r="F72" s="58">
        <v>0.99</v>
      </c>
      <c r="G72" s="17"/>
      <c r="J72" s="51"/>
    </row>
    <row r="73" spans="1:10">
      <c r="A73" s="15">
        <v>42003</v>
      </c>
      <c r="B73" s="58">
        <v>4.75</v>
      </c>
      <c r="C73" s="58">
        <v>15.41</v>
      </c>
      <c r="D73" s="58">
        <v>41.85</v>
      </c>
      <c r="E73" s="58">
        <v>140.94</v>
      </c>
      <c r="F73" s="58">
        <v>0.82</v>
      </c>
      <c r="G73" s="17"/>
      <c r="J73" s="51"/>
    </row>
    <row r="74" spans="1:10">
      <c r="A74" s="15">
        <v>42094</v>
      </c>
      <c r="B74" s="58">
        <v>4.5199999999999996</v>
      </c>
      <c r="C74" s="58">
        <v>14.9</v>
      </c>
      <c r="D74" s="58">
        <v>41.48</v>
      </c>
      <c r="E74" s="58">
        <v>141.13999999999999</v>
      </c>
      <c r="F74" s="58">
        <v>0.75</v>
      </c>
      <c r="G74" s="17"/>
      <c r="J74" s="51"/>
    </row>
    <row r="75" spans="1:10">
      <c r="A75" s="15">
        <v>42185</v>
      </c>
      <c r="B75" s="58">
        <v>4.09</v>
      </c>
      <c r="C75" s="58">
        <v>13.42</v>
      </c>
      <c r="D75" s="58">
        <v>40.770000000000003</v>
      </c>
      <c r="E75" s="58">
        <v>140.37</v>
      </c>
      <c r="F75" s="58">
        <v>0.79</v>
      </c>
      <c r="G75" s="17"/>
      <c r="J75" s="51"/>
    </row>
    <row r="76" spans="1:10">
      <c r="A76" s="15">
        <v>42277</v>
      </c>
      <c r="B76" s="58">
        <v>3.98</v>
      </c>
      <c r="C76" s="58">
        <v>13.11</v>
      </c>
      <c r="D76" s="58">
        <v>39.83</v>
      </c>
      <c r="E76" s="58">
        <v>136.68</v>
      </c>
      <c r="F76" s="58">
        <v>0.68</v>
      </c>
      <c r="G76" s="17"/>
      <c r="J76" s="51"/>
    </row>
    <row r="77" spans="1:10">
      <c r="A77" s="15">
        <v>42368</v>
      </c>
      <c r="B77" s="58">
        <v>4.3899999999999997</v>
      </c>
      <c r="C77" s="58">
        <v>15.15</v>
      </c>
      <c r="D77" s="58">
        <v>43.45</v>
      </c>
      <c r="E77" s="58">
        <v>153.16</v>
      </c>
      <c r="F77" s="58">
        <v>0.48</v>
      </c>
      <c r="G77" s="17"/>
      <c r="J77" s="51"/>
    </row>
    <row r="78" spans="1:10">
      <c r="A78" s="15">
        <v>42460</v>
      </c>
      <c r="B78" s="58">
        <v>4.62</v>
      </c>
      <c r="C78" s="58">
        <v>15.98</v>
      </c>
      <c r="D78" s="58">
        <v>43.82</v>
      </c>
      <c r="E78" s="58">
        <v>153.47</v>
      </c>
      <c r="F78" s="58">
        <v>0.47</v>
      </c>
      <c r="G78" s="17"/>
      <c r="J78" s="51"/>
    </row>
    <row r="79" spans="1:10">
      <c r="A79" s="15">
        <v>42551</v>
      </c>
      <c r="B79" s="58">
        <v>4.83</v>
      </c>
      <c r="C79" s="58">
        <v>17.22</v>
      </c>
      <c r="D79" s="58">
        <v>45.43</v>
      </c>
      <c r="E79" s="58">
        <v>166.47</v>
      </c>
      <c r="F79" s="58">
        <v>0.46</v>
      </c>
      <c r="G79" s="17"/>
      <c r="J79" s="51"/>
    </row>
    <row r="80" spans="1:10">
      <c r="A80" s="15">
        <v>42643</v>
      </c>
      <c r="B80" s="58">
        <v>4.78</v>
      </c>
      <c r="C80" s="58">
        <v>17.239999999999998</v>
      </c>
      <c r="D80" s="58">
        <v>39.71</v>
      </c>
      <c r="E80" s="58">
        <v>149.29</v>
      </c>
      <c r="F80" s="58">
        <v>0.45</v>
      </c>
      <c r="G80" s="17"/>
      <c r="J80" s="51"/>
    </row>
    <row r="81" spans="1:10">
      <c r="A81" s="15">
        <v>42734</v>
      </c>
      <c r="B81" s="58">
        <v>4.1900000000000004</v>
      </c>
      <c r="C81" s="58">
        <v>15.68</v>
      </c>
      <c r="D81" s="58">
        <v>46.84</v>
      </c>
      <c r="E81" s="58">
        <v>183.18</v>
      </c>
      <c r="F81" s="58">
        <v>0.7</v>
      </c>
      <c r="G81" s="17"/>
      <c r="J81" s="51"/>
    </row>
    <row r="82" spans="1:10">
      <c r="A82" s="15">
        <v>42825</v>
      </c>
      <c r="B82" s="58">
        <v>4.22</v>
      </c>
      <c r="C82" s="58">
        <v>16.78</v>
      </c>
      <c r="D82" s="58">
        <v>46.37</v>
      </c>
      <c r="E82" s="58">
        <v>201.61</v>
      </c>
      <c r="F82" s="58">
        <v>0.84</v>
      </c>
      <c r="G82" s="17"/>
      <c r="J82" s="51"/>
    </row>
    <row r="83" spans="1:10">
      <c r="A83" s="15">
        <v>42908</v>
      </c>
      <c r="B83" s="58">
        <v>3.73</v>
      </c>
      <c r="C83" s="58">
        <v>15.54</v>
      </c>
      <c r="D83" s="58">
        <v>45.74</v>
      </c>
      <c r="E83" s="58">
        <v>207.48</v>
      </c>
      <c r="F83" s="58">
        <v>1.1399999999999999</v>
      </c>
      <c r="G83" s="17"/>
      <c r="J83" s="51"/>
    </row>
    <row r="84" spans="1:10">
      <c r="A84" s="15">
        <v>43007</v>
      </c>
      <c r="B84" s="58">
        <v>4.47</v>
      </c>
      <c r="C84" s="58">
        <v>19.059999999999999</v>
      </c>
      <c r="D84" s="58">
        <v>39.46</v>
      </c>
      <c r="E84" s="58">
        <v>183.52</v>
      </c>
      <c r="F84" s="58">
        <v>1.2</v>
      </c>
      <c r="G84" s="17"/>
      <c r="J84" s="51"/>
    </row>
    <row r="85" spans="1:10">
      <c r="A85" s="84" t="s">
        <v>623</v>
      </c>
      <c r="B85" s="85"/>
      <c r="C85" s="85"/>
      <c r="D85" s="85"/>
      <c r="E85" s="85"/>
      <c r="F85" s="85"/>
      <c r="G85" s="85"/>
      <c r="J85" s="51"/>
    </row>
    <row r="86" spans="1:10">
      <c r="A86" s="18" t="s">
        <v>760</v>
      </c>
      <c r="B86" s="18" t="s">
        <v>740</v>
      </c>
      <c r="C86" s="18" t="s">
        <v>741</v>
      </c>
      <c r="D86" s="18" t="s">
        <v>742</v>
      </c>
      <c r="E86" s="18" t="s">
        <v>744</v>
      </c>
      <c r="F86" s="18" t="s">
        <v>745</v>
      </c>
      <c r="G86" s="18" t="s">
        <v>746</v>
      </c>
      <c r="J86" s="51"/>
    </row>
    <row r="87" spans="1:10">
      <c r="A87" s="15">
        <v>41361</v>
      </c>
      <c r="B87" s="16">
        <v>10.975199999999999</v>
      </c>
      <c r="C87" s="16">
        <v>28.376300000000001</v>
      </c>
      <c r="D87" s="65">
        <v>37.82</v>
      </c>
      <c r="E87" s="65">
        <v>96.81</v>
      </c>
      <c r="F87" s="16">
        <v>3.1501000000000001</v>
      </c>
      <c r="G87" s="17"/>
      <c r="J87" s="51"/>
    </row>
    <row r="88" spans="1:10">
      <c r="A88" s="15">
        <v>41453</v>
      </c>
      <c r="B88" s="16">
        <v>10.256399999999999</v>
      </c>
      <c r="C88" s="16">
        <v>27.5107</v>
      </c>
      <c r="D88" s="65">
        <v>35.29</v>
      </c>
      <c r="E88" s="65">
        <v>86.42</v>
      </c>
      <c r="F88" s="16">
        <v>2.8574999999999999</v>
      </c>
      <c r="G88" s="17"/>
      <c r="J88" s="51"/>
    </row>
    <row r="89" spans="1:10">
      <c r="A89" s="15">
        <v>41547</v>
      </c>
      <c r="B89" s="16">
        <v>11.8055</v>
      </c>
      <c r="C89" s="16">
        <v>30.982299999999999</v>
      </c>
      <c r="D89" s="16">
        <v>37.64</v>
      </c>
      <c r="E89" s="16">
        <v>94.01</v>
      </c>
      <c r="F89" s="16">
        <v>2.4575999999999998</v>
      </c>
      <c r="G89" s="17"/>
      <c r="J89" s="50"/>
    </row>
    <row r="90" spans="1:10">
      <c r="A90" s="15">
        <v>41638</v>
      </c>
      <c r="B90" s="16">
        <v>11.5672</v>
      </c>
      <c r="C90" s="16">
        <v>30.442699999999999</v>
      </c>
      <c r="D90" s="16">
        <v>37.31</v>
      </c>
      <c r="E90" s="16">
        <v>94.04</v>
      </c>
      <c r="F90" s="16">
        <v>2.4434</v>
      </c>
      <c r="G90" s="17"/>
      <c r="J90" s="56"/>
    </row>
    <row r="91" spans="1:10">
      <c r="A91" s="15">
        <v>41726</v>
      </c>
      <c r="B91" s="16">
        <v>10.368600000000001</v>
      </c>
      <c r="C91" s="16">
        <v>26.359300000000001</v>
      </c>
      <c r="D91" s="65">
        <v>37.25</v>
      </c>
      <c r="E91" s="65">
        <v>94.18</v>
      </c>
      <c r="F91" s="16">
        <v>2.4420999999999999</v>
      </c>
      <c r="G91" s="17"/>
      <c r="J91" s="51"/>
    </row>
    <row r="92" spans="1:10">
      <c r="A92" s="15">
        <v>41820</v>
      </c>
      <c r="B92" s="16">
        <v>9.0460999999999991</v>
      </c>
      <c r="C92" s="16">
        <v>23.363900000000001</v>
      </c>
      <c r="D92" s="65">
        <v>41.9</v>
      </c>
      <c r="E92" s="65">
        <v>113.07</v>
      </c>
      <c r="F92" s="16">
        <v>2.0363000000000002</v>
      </c>
      <c r="G92" s="17"/>
      <c r="J92" s="51"/>
    </row>
    <row r="93" spans="1:10">
      <c r="A93" s="15">
        <v>41912</v>
      </c>
      <c r="B93" s="16">
        <v>5.3876999999999997</v>
      </c>
      <c r="C93" s="16">
        <v>14.271800000000001</v>
      </c>
      <c r="D93" s="65">
        <v>47.74</v>
      </c>
      <c r="E93" s="65">
        <v>133.16</v>
      </c>
      <c r="F93" s="16">
        <v>2.0124</v>
      </c>
      <c r="G93" s="17"/>
      <c r="J93" s="51"/>
    </row>
    <row r="94" spans="1:10">
      <c r="A94" s="15">
        <v>42003</v>
      </c>
      <c r="B94" s="16">
        <v>4.0327000000000002</v>
      </c>
      <c r="C94" s="16">
        <v>10.2958</v>
      </c>
      <c r="D94" s="65">
        <v>42.27</v>
      </c>
      <c r="E94" s="65">
        <v>109.24</v>
      </c>
      <c r="F94" s="16">
        <v>2.0899000000000001</v>
      </c>
      <c r="G94" s="17"/>
      <c r="J94" s="51"/>
    </row>
    <row r="95" spans="1:10">
      <c r="A95" s="15">
        <v>42094</v>
      </c>
      <c r="B95" s="16">
        <v>5.4368999999999996</v>
      </c>
      <c r="C95" s="16">
        <v>13.5586</v>
      </c>
      <c r="D95" s="65">
        <v>37.380000000000003</v>
      </c>
      <c r="E95" s="65">
        <v>92.04</v>
      </c>
      <c r="F95" s="16">
        <v>2.1002999999999998</v>
      </c>
      <c r="G95" s="17"/>
      <c r="J95" s="51"/>
    </row>
    <row r="96" spans="1:10">
      <c r="A96" s="15">
        <v>42185</v>
      </c>
      <c r="B96" s="16">
        <v>7.2530999999999999</v>
      </c>
      <c r="C96" s="16">
        <v>18.205200000000001</v>
      </c>
      <c r="D96" s="65">
        <v>34.58</v>
      </c>
      <c r="E96" s="65">
        <v>80.97</v>
      </c>
      <c r="F96" s="16">
        <v>2.0935999999999999</v>
      </c>
      <c r="G96" s="17"/>
      <c r="J96" s="51"/>
    </row>
    <row r="97" spans="1:10">
      <c r="A97" s="15">
        <v>42277</v>
      </c>
      <c r="B97" s="16">
        <v>9.3637999999999995</v>
      </c>
      <c r="C97" s="16">
        <v>23.837900000000001</v>
      </c>
      <c r="D97" s="65">
        <v>34.56</v>
      </c>
      <c r="E97" s="65">
        <v>81.11</v>
      </c>
      <c r="F97" s="16">
        <v>2.1989999999999998</v>
      </c>
      <c r="G97" s="17"/>
      <c r="J97" s="51"/>
    </row>
    <row r="98" spans="1:10">
      <c r="A98" s="15">
        <v>42368</v>
      </c>
      <c r="B98" s="16">
        <v>11.2752</v>
      </c>
      <c r="C98" s="16">
        <v>26.926400000000001</v>
      </c>
      <c r="D98" s="65">
        <v>31.37</v>
      </c>
      <c r="E98" s="65">
        <v>70.08</v>
      </c>
      <c r="F98" s="16">
        <v>2.3653</v>
      </c>
      <c r="G98" s="17"/>
      <c r="J98" s="51"/>
    </row>
    <row r="99" spans="1:10">
      <c r="A99" s="15">
        <v>42460</v>
      </c>
      <c r="B99" s="16">
        <v>11.225199999999999</v>
      </c>
      <c r="C99" s="16">
        <v>26.2348</v>
      </c>
      <c r="D99" s="65">
        <v>32.96</v>
      </c>
      <c r="E99" s="65">
        <v>73.77</v>
      </c>
      <c r="F99" s="16">
        <v>2.3622999999999998</v>
      </c>
      <c r="G99" s="17"/>
      <c r="J99" s="51"/>
    </row>
    <row r="100" spans="1:10">
      <c r="A100" s="15">
        <v>42551</v>
      </c>
      <c r="B100" s="16">
        <v>9.6792999999999996</v>
      </c>
      <c r="C100" s="16">
        <v>21.762499999999999</v>
      </c>
      <c r="D100" s="65">
        <v>33.22</v>
      </c>
      <c r="E100" s="65">
        <v>72.180000000000007</v>
      </c>
      <c r="F100" s="16">
        <v>2.4584000000000001</v>
      </c>
      <c r="G100" s="17"/>
      <c r="J100" s="51"/>
    </row>
    <row r="101" spans="1:10">
      <c r="A101" s="15">
        <v>42643</v>
      </c>
      <c r="B101" s="16">
        <v>10.617900000000001</v>
      </c>
      <c r="C101" s="16">
        <v>24.103400000000001</v>
      </c>
      <c r="D101" s="65">
        <v>34.46</v>
      </c>
      <c r="E101" s="65">
        <v>75.989999999999995</v>
      </c>
      <c r="F101" s="16">
        <v>2.2067000000000001</v>
      </c>
      <c r="G101" s="17"/>
      <c r="J101" s="51"/>
    </row>
    <row r="102" spans="1:10">
      <c r="A102" s="15">
        <v>42734</v>
      </c>
      <c r="B102" s="16">
        <v>11.167899999999999</v>
      </c>
      <c r="C102" s="16">
        <v>24.197800000000001</v>
      </c>
      <c r="D102" s="65">
        <v>29.61</v>
      </c>
      <c r="E102" s="65">
        <v>62.5</v>
      </c>
      <c r="F102" s="16">
        <v>2.2502</v>
      </c>
      <c r="G102" s="17"/>
      <c r="J102" s="51"/>
    </row>
    <row r="103" spans="1:10">
      <c r="A103" s="15">
        <v>42825</v>
      </c>
      <c r="B103" s="16">
        <v>10.8131</v>
      </c>
      <c r="C103" s="16">
        <v>23.450099999999999</v>
      </c>
      <c r="D103" s="65">
        <v>32.07</v>
      </c>
      <c r="E103" s="65">
        <v>67.69</v>
      </c>
      <c r="F103" s="16">
        <v>2.4430999999999998</v>
      </c>
      <c r="G103" s="17"/>
      <c r="J103" s="51"/>
    </row>
    <row r="104" spans="1:10">
      <c r="A104" s="15">
        <v>42908</v>
      </c>
      <c r="B104" s="16">
        <v>9.9247999999999994</v>
      </c>
      <c r="C104" s="16">
        <v>22.1023</v>
      </c>
      <c r="D104" s="65">
        <v>35.700000000000003</v>
      </c>
      <c r="E104" s="65">
        <v>81.27</v>
      </c>
      <c r="F104" s="16">
        <v>2.0943000000000001</v>
      </c>
      <c r="G104" s="17"/>
      <c r="J104" s="51"/>
    </row>
    <row r="105" spans="1:10">
      <c r="A105" s="15">
        <v>43007</v>
      </c>
      <c r="B105" s="16">
        <v>10.541499999999999</v>
      </c>
      <c r="C105" s="16">
        <v>22.695900000000002</v>
      </c>
      <c r="D105" s="65">
        <v>35</v>
      </c>
      <c r="E105" s="65">
        <v>73.790000000000006</v>
      </c>
      <c r="F105" s="16">
        <v>2.2597</v>
      </c>
      <c r="G105" s="17"/>
      <c r="J105" s="51"/>
    </row>
    <row r="106" spans="1:10">
      <c r="A106" s="84" t="s">
        <v>103</v>
      </c>
      <c r="B106" s="85"/>
      <c r="C106" s="85"/>
      <c r="D106" s="85"/>
      <c r="E106" s="85"/>
      <c r="F106" s="85"/>
      <c r="G106" s="85"/>
      <c r="J106" s="51"/>
    </row>
    <row r="107" spans="1:10">
      <c r="A107" s="18" t="s">
        <v>760</v>
      </c>
      <c r="B107" s="18" t="s">
        <v>740</v>
      </c>
      <c r="C107" s="18" t="s">
        <v>741</v>
      </c>
      <c r="D107" s="18" t="s">
        <v>742</v>
      </c>
      <c r="E107" s="18" t="s">
        <v>744</v>
      </c>
      <c r="F107" s="18" t="s">
        <v>745</v>
      </c>
      <c r="G107" s="18" t="s">
        <v>746</v>
      </c>
      <c r="J107" s="51"/>
    </row>
    <row r="108" spans="1:10">
      <c r="A108" s="15">
        <v>41361</v>
      </c>
      <c r="B108" s="58">
        <v>6.27</v>
      </c>
      <c r="C108" s="58">
        <v>16.670000000000002</v>
      </c>
      <c r="D108" s="58">
        <v>28.21</v>
      </c>
      <c r="E108" s="58">
        <v>77.22</v>
      </c>
      <c r="F108" s="58">
        <v>1.4448000000000001</v>
      </c>
      <c r="G108" s="17"/>
      <c r="J108" s="51"/>
    </row>
    <row r="109" spans="1:10">
      <c r="A109" s="15">
        <v>41453</v>
      </c>
      <c r="B109" s="58">
        <v>6.5</v>
      </c>
      <c r="C109" s="58">
        <v>17.13</v>
      </c>
      <c r="D109" s="58">
        <v>26.7</v>
      </c>
      <c r="E109" s="58">
        <v>73.08</v>
      </c>
      <c r="F109" s="58">
        <v>1.4157</v>
      </c>
      <c r="G109" s="17"/>
      <c r="J109" s="51"/>
    </row>
    <row r="110" spans="1:10">
      <c r="A110" s="15">
        <v>41547</v>
      </c>
      <c r="B110" s="58">
        <v>5.82</v>
      </c>
      <c r="C110" s="58">
        <v>15.74</v>
      </c>
      <c r="D110" s="58">
        <v>26.5</v>
      </c>
      <c r="E110" s="58">
        <v>77.52</v>
      </c>
      <c r="F110" s="58">
        <v>1.2412000000000001</v>
      </c>
      <c r="G110" s="17"/>
      <c r="J110" s="51"/>
    </row>
    <row r="111" spans="1:10">
      <c r="A111" s="15">
        <v>41638</v>
      </c>
      <c r="B111" s="16">
        <v>4.91</v>
      </c>
      <c r="C111" s="16">
        <v>14.72</v>
      </c>
      <c r="D111" s="16">
        <v>35.17</v>
      </c>
      <c r="E111" s="16">
        <v>107.81</v>
      </c>
      <c r="F111" s="16">
        <v>1.1714</v>
      </c>
      <c r="G111" s="17"/>
      <c r="J111" s="50"/>
    </row>
    <row r="112" spans="1:10">
      <c r="A112" s="15">
        <v>41726</v>
      </c>
      <c r="B112" s="16">
        <v>5.33</v>
      </c>
      <c r="C112" s="16">
        <v>14.92</v>
      </c>
      <c r="D112" s="16">
        <v>33.270000000000003</v>
      </c>
      <c r="E112" s="16">
        <v>95.01</v>
      </c>
      <c r="F112" s="16">
        <v>1.1759999999999999</v>
      </c>
      <c r="G112" s="17"/>
      <c r="J112" s="56"/>
    </row>
    <row r="113" spans="1:10">
      <c r="A113" s="15">
        <v>41820</v>
      </c>
      <c r="B113" s="58">
        <v>5.01</v>
      </c>
      <c r="C113" s="58">
        <v>14.2</v>
      </c>
      <c r="D113" s="58">
        <v>29.52</v>
      </c>
      <c r="E113" s="58">
        <v>86.21</v>
      </c>
      <c r="F113" s="58">
        <v>1.1121000000000001</v>
      </c>
      <c r="G113" s="17"/>
      <c r="J113" s="51"/>
    </row>
    <row r="114" spans="1:10">
      <c r="A114" s="15">
        <v>41912</v>
      </c>
      <c r="B114" s="58">
        <v>4.71</v>
      </c>
      <c r="C114" s="58">
        <v>14.17</v>
      </c>
      <c r="D114" s="58">
        <v>34.130000000000003</v>
      </c>
      <c r="E114" s="58">
        <v>105.22</v>
      </c>
      <c r="F114" s="58">
        <v>1.0527</v>
      </c>
      <c r="G114" s="17"/>
      <c r="J114" s="51"/>
    </row>
    <row r="115" spans="1:10">
      <c r="A115" s="15">
        <v>42003</v>
      </c>
      <c r="B115" s="58">
        <v>5.51</v>
      </c>
      <c r="C115" s="58">
        <v>15.93</v>
      </c>
      <c r="D115" s="58">
        <v>27.9</v>
      </c>
      <c r="E115" s="58">
        <v>76.489999999999995</v>
      </c>
      <c r="F115" s="58">
        <v>1.0835999999999999</v>
      </c>
      <c r="G115" s="17"/>
      <c r="J115" s="51"/>
    </row>
    <row r="116" spans="1:10">
      <c r="A116" s="15">
        <v>42094</v>
      </c>
      <c r="B116" s="58">
        <v>6.54</v>
      </c>
      <c r="C116" s="58">
        <v>17.62</v>
      </c>
      <c r="D116" s="58">
        <v>27.4</v>
      </c>
      <c r="E116" s="58">
        <v>70.14</v>
      </c>
      <c r="F116" s="58">
        <v>1.3148</v>
      </c>
      <c r="G116" s="17"/>
      <c r="J116" s="51"/>
    </row>
    <row r="117" spans="1:10">
      <c r="A117" s="15">
        <v>42185</v>
      </c>
      <c r="B117" s="58">
        <v>6.85</v>
      </c>
      <c r="C117" s="58">
        <v>18.73</v>
      </c>
      <c r="D117" s="58">
        <v>24.54</v>
      </c>
      <c r="E117" s="58">
        <v>63.22</v>
      </c>
      <c r="F117" s="58">
        <v>1.3677999999999999</v>
      </c>
      <c r="G117" s="17"/>
      <c r="J117" s="51"/>
    </row>
    <row r="118" spans="1:10">
      <c r="A118" s="15">
        <v>42277</v>
      </c>
      <c r="B118" s="58">
        <v>6.8</v>
      </c>
      <c r="C118" s="58">
        <v>19.43</v>
      </c>
      <c r="D118" s="58">
        <v>25.28</v>
      </c>
      <c r="E118" s="58">
        <v>67.37</v>
      </c>
      <c r="F118" s="58">
        <v>1.4057999999999999</v>
      </c>
      <c r="G118" s="17"/>
      <c r="J118" s="51"/>
    </row>
    <row r="119" spans="1:10">
      <c r="A119" s="15">
        <v>42368</v>
      </c>
      <c r="B119" s="58">
        <v>6.89</v>
      </c>
      <c r="C119" s="58">
        <v>18</v>
      </c>
      <c r="D119" s="58">
        <v>25.55</v>
      </c>
      <c r="E119" s="58">
        <v>63.78</v>
      </c>
      <c r="F119" s="58">
        <v>1.4956</v>
      </c>
      <c r="G119" s="17"/>
      <c r="J119" s="51"/>
    </row>
    <row r="120" spans="1:10">
      <c r="A120" s="15">
        <v>42460</v>
      </c>
      <c r="B120" s="58">
        <v>6.81</v>
      </c>
      <c r="C120" s="58">
        <v>16.55</v>
      </c>
      <c r="D120" s="58">
        <v>27.21</v>
      </c>
      <c r="E120" s="58">
        <v>62.83</v>
      </c>
      <c r="F120" s="58">
        <v>1.5519000000000001</v>
      </c>
      <c r="G120" s="17"/>
      <c r="J120" s="51"/>
    </row>
    <row r="121" spans="1:10">
      <c r="A121" s="15">
        <v>42551</v>
      </c>
      <c r="B121" s="58">
        <v>6.56</v>
      </c>
      <c r="C121" s="58">
        <v>15.97</v>
      </c>
      <c r="D121" s="58">
        <v>26.02</v>
      </c>
      <c r="E121" s="58">
        <v>59.97</v>
      </c>
      <c r="F121" s="58">
        <v>1.6258999999999999</v>
      </c>
      <c r="G121" s="17"/>
      <c r="J121" s="51"/>
    </row>
    <row r="122" spans="1:10">
      <c r="A122" s="15">
        <v>42643</v>
      </c>
      <c r="B122" s="58">
        <v>6.22</v>
      </c>
      <c r="C122" s="58">
        <v>15.65</v>
      </c>
      <c r="D122" s="58">
        <v>25.32</v>
      </c>
      <c r="E122" s="58">
        <v>60.29</v>
      </c>
      <c r="F122" s="58">
        <v>1.5918000000000001</v>
      </c>
      <c r="G122" s="17"/>
      <c r="J122" s="51"/>
    </row>
    <row r="123" spans="1:10">
      <c r="A123" s="15">
        <v>42734</v>
      </c>
      <c r="B123" s="58">
        <v>6.51</v>
      </c>
      <c r="C123" s="58">
        <v>15.66</v>
      </c>
      <c r="D123" s="58">
        <v>25.51</v>
      </c>
      <c r="E123" s="58">
        <v>59.2</v>
      </c>
      <c r="F123" s="58">
        <v>1.2708999999999999</v>
      </c>
      <c r="G123" s="17"/>
      <c r="J123" s="51"/>
    </row>
    <row r="124" spans="1:10">
      <c r="A124" s="15">
        <v>42825</v>
      </c>
      <c r="B124" s="58">
        <v>6.51</v>
      </c>
      <c r="C124" s="58">
        <v>15.16</v>
      </c>
      <c r="D124" s="58">
        <v>24.81</v>
      </c>
      <c r="E124" s="58">
        <v>58.26</v>
      </c>
      <c r="F124" s="58">
        <v>1.2329000000000001</v>
      </c>
      <c r="G124" s="17"/>
      <c r="J124" s="51"/>
    </row>
    <row r="125" spans="1:10">
      <c r="A125" s="15">
        <v>42908</v>
      </c>
      <c r="B125" s="58">
        <v>6.35</v>
      </c>
      <c r="C125" s="58">
        <v>14.55</v>
      </c>
      <c r="D125" s="58">
        <v>23.96</v>
      </c>
      <c r="E125" s="58">
        <v>54.49</v>
      </c>
      <c r="F125" s="58">
        <v>1.2385999999999999</v>
      </c>
      <c r="G125" s="17"/>
      <c r="J125" s="51"/>
    </row>
    <row r="126" spans="1:10">
      <c r="A126" s="15">
        <v>43007</v>
      </c>
      <c r="B126" s="58">
        <v>7.59</v>
      </c>
      <c r="C126" s="58">
        <v>17.8</v>
      </c>
      <c r="D126" s="58">
        <v>24.56</v>
      </c>
      <c r="E126" s="58">
        <v>56.84</v>
      </c>
      <c r="F126" s="58">
        <v>1.6008</v>
      </c>
      <c r="G126" s="17"/>
      <c r="J126" s="51"/>
    </row>
    <row r="127" spans="1:10">
      <c r="A127" s="84" t="s">
        <v>774</v>
      </c>
      <c r="B127" s="85"/>
      <c r="C127" s="85"/>
      <c r="D127" s="85"/>
      <c r="E127" s="85"/>
      <c r="F127" s="85"/>
      <c r="G127" s="85"/>
      <c r="J127" s="51"/>
    </row>
    <row r="128" spans="1:10">
      <c r="A128" s="18" t="s">
        <v>760</v>
      </c>
      <c r="B128" s="18" t="s">
        <v>740</v>
      </c>
      <c r="C128" s="18" t="s">
        <v>741</v>
      </c>
      <c r="D128" s="18" t="s">
        <v>742</v>
      </c>
      <c r="E128" s="18" t="s">
        <v>744</v>
      </c>
      <c r="F128" s="18" t="s">
        <v>745</v>
      </c>
      <c r="G128" s="18" t="s">
        <v>746</v>
      </c>
      <c r="J128" s="51"/>
    </row>
    <row r="129" spans="1:10">
      <c r="A129" s="15">
        <v>41361</v>
      </c>
      <c r="B129" s="16">
        <v>3.069</v>
      </c>
      <c r="C129" s="16">
        <v>20.0154</v>
      </c>
      <c r="D129" s="16">
        <v>16.609300000000001</v>
      </c>
      <c r="E129" s="16">
        <v>115.7353</v>
      </c>
      <c r="F129" s="16">
        <v>1.4139999999999999</v>
      </c>
      <c r="G129" s="17"/>
      <c r="J129" s="51"/>
    </row>
    <row r="130" spans="1:10">
      <c r="A130" s="15">
        <v>41453</v>
      </c>
      <c r="B130" s="16">
        <v>3.3626</v>
      </c>
      <c r="C130" s="16">
        <v>22.900200000000002</v>
      </c>
      <c r="D130" s="16">
        <v>16.983000000000001</v>
      </c>
      <c r="E130" s="16">
        <v>119.7252</v>
      </c>
      <c r="F130" s="16">
        <v>1.3673999999999999</v>
      </c>
      <c r="G130" s="17"/>
      <c r="J130" s="51"/>
    </row>
    <row r="131" spans="1:10">
      <c r="A131" s="15">
        <v>41547</v>
      </c>
      <c r="B131" s="16">
        <v>3.7543000000000002</v>
      </c>
      <c r="C131" s="16">
        <v>25.6525</v>
      </c>
      <c r="D131" s="16">
        <v>16.583100000000002</v>
      </c>
      <c r="E131" s="16">
        <v>114.08199999999999</v>
      </c>
      <c r="F131" s="16">
        <v>1.3504</v>
      </c>
      <c r="G131" s="17"/>
      <c r="J131" s="51"/>
    </row>
    <row r="132" spans="1:10">
      <c r="A132" s="15">
        <v>41638</v>
      </c>
      <c r="B132" s="16">
        <v>4.6151999999999997</v>
      </c>
      <c r="C132" s="16">
        <v>29.924099999999999</v>
      </c>
      <c r="D132" s="16">
        <v>15.006500000000001</v>
      </c>
      <c r="E132" s="16">
        <v>94.773200000000003</v>
      </c>
      <c r="F132" s="16">
        <v>1.391</v>
      </c>
      <c r="G132" s="17"/>
      <c r="J132" s="51"/>
    </row>
    <row r="133" spans="1:10">
      <c r="A133" s="15">
        <v>41726</v>
      </c>
      <c r="B133" s="16">
        <v>4.6677999999999997</v>
      </c>
      <c r="C133" s="16">
        <v>31.364599999999999</v>
      </c>
      <c r="D133" s="16">
        <v>14.420500000000001</v>
      </c>
      <c r="E133" s="16">
        <v>93.927899999999994</v>
      </c>
      <c r="F133" s="16">
        <v>1.3726</v>
      </c>
      <c r="G133" s="17"/>
      <c r="J133" s="50"/>
    </row>
    <row r="134" spans="1:10">
      <c r="A134" s="15">
        <v>41820</v>
      </c>
      <c r="B134" s="16">
        <v>4.3733000000000004</v>
      </c>
      <c r="C134" s="16">
        <v>29.688199999999998</v>
      </c>
      <c r="D134" s="16">
        <v>18.825099999999999</v>
      </c>
      <c r="E134" s="16">
        <v>123.7967</v>
      </c>
      <c r="F134" s="16">
        <v>1.343</v>
      </c>
      <c r="G134" s="17"/>
      <c r="J134" s="56"/>
    </row>
    <row r="135" spans="1:10">
      <c r="A135" s="15">
        <v>41912</v>
      </c>
      <c r="B135" s="16">
        <v>3.5217000000000001</v>
      </c>
      <c r="C135" s="16">
        <v>23.118099999999998</v>
      </c>
      <c r="D135" s="16">
        <v>25.514299999999999</v>
      </c>
      <c r="E135" s="16">
        <v>160.5378</v>
      </c>
      <c r="F135" s="16">
        <v>1.3241000000000001</v>
      </c>
      <c r="G135" s="17"/>
      <c r="J135" s="51"/>
    </row>
    <row r="136" spans="1:10">
      <c r="A136" s="15">
        <v>42003</v>
      </c>
      <c r="B136" s="16">
        <v>3.2614000000000001</v>
      </c>
      <c r="C136" s="16">
        <v>20.741900000000001</v>
      </c>
      <c r="D136" s="16">
        <v>19.305399999999999</v>
      </c>
      <c r="E136" s="16">
        <v>123.58320000000001</v>
      </c>
      <c r="F136" s="16">
        <v>1.3019000000000001</v>
      </c>
      <c r="G136" s="17"/>
      <c r="J136" s="51"/>
    </row>
    <row r="137" spans="1:10">
      <c r="A137" s="15">
        <v>42094</v>
      </c>
      <c r="B137" s="16">
        <v>3.1854</v>
      </c>
      <c r="C137" s="16">
        <v>20.7089</v>
      </c>
      <c r="D137" s="16">
        <v>22.755600000000001</v>
      </c>
      <c r="E137" s="16">
        <v>147.70439999999999</v>
      </c>
      <c r="F137" s="16">
        <v>1.3087</v>
      </c>
      <c r="G137" s="17"/>
      <c r="J137" s="51"/>
    </row>
    <row r="138" spans="1:10">
      <c r="A138" s="15">
        <v>42185</v>
      </c>
      <c r="B138" s="16">
        <v>3.1852999999999998</v>
      </c>
      <c r="C138" s="16">
        <v>21.989699999999999</v>
      </c>
      <c r="D138" s="16">
        <v>23.848099999999999</v>
      </c>
      <c r="E138" s="16">
        <v>171.78829999999999</v>
      </c>
      <c r="F138" s="16">
        <v>1.2572000000000001</v>
      </c>
      <c r="G138" s="17"/>
      <c r="J138" s="51"/>
    </row>
    <row r="139" spans="1:10">
      <c r="A139" s="15">
        <v>42277</v>
      </c>
      <c r="B139" s="16">
        <v>3.3487</v>
      </c>
      <c r="C139" s="16">
        <v>22.9025</v>
      </c>
      <c r="D139" s="16">
        <v>24.623799999999999</v>
      </c>
      <c r="E139" s="16">
        <v>180.6344</v>
      </c>
      <c r="F139" s="16">
        <v>1.2407999999999999</v>
      </c>
      <c r="G139" s="17"/>
      <c r="J139" s="51"/>
    </row>
    <row r="140" spans="1:10">
      <c r="A140" s="15">
        <v>42368</v>
      </c>
      <c r="B140" s="16">
        <v>3.407</v>
      </c>
      <c r="C140" s="16">
        <v>13.662599999999999</v>
      </c>
      <c r="D140" s="16">
        <v>17.1143</v>
      </c>
      <c r="E140" s="16">
        <v>55.658299999999997</v>
      </c>
      <c r="F140" s="16">
        <v>1.5605</v>
      </c>
      <c r="G140" s="17"/>
      <c r="J140" s="51"/>
    </row>
    <row r="141" spans="1:10">
      <c r="A141" s="15">
        <v>42460</v>
      </c>
      <c r="B141" s="16">
        <v>3.3763999999999998</v>
      </c>
      <c r="C141" s="16">
        <v>13.5298</v>
      </c>
      <c r="D141" s="16">
        <v>19.0669</v>
      </c>
      <c r="E141" s="16">
        <v>60.8977</v>
      </c>
      <c r="F141" s="16">
        <v>1.5193000000000001</v>
      </c>
      <c r="G141" s="17"/>
      <c r="J141" s="51"/>
    </row>
    <row r="142" spans="1:10">
      <c r="A142" s="15">
        <v>42551</v>
      </c>
      <c r="B142" s="16">
        <v>3.1219999999999999</v>
      </c>
      <c r="C142" s="16">
        <v>13.3422</v>
      </c>
      <c r="D142" s="16">
        <v>22.618400000000001</v>
      </c>
      <c r="E142" s="16">
        <v>75.785600000000002</v>
      </c>
      <c r="F142" s="16">
        <v>1.4587000000000001</v>
      </c>
      <c r="G142" s="17"/>
      <c r="J142" s="51"/>
    </row>
    <row r="143" spans="1:10">
      <c r="A143" s="15">
        <v>42643</v>
      </c>
      <c r="B143" s="16">
        <v>2.8746999999999998</v>
      </c>
      <c r="C143" s="16">
        <v>12.894600000000001</v>
      </c>
      <c r="D143" s="16">
        <v>23.991</v>
      </c>
      <c r="E143" s="16">
        <v>85.509799999999998</v>
      </c>
      <c r="F143" s="16">
        <v>1.3421000000000001</v>
      </c>
      <c r="G143" s="17"/>
      <c r="J143" s="51"/>
    </row>
    <row r="144" spans="1:10">
      <c r="A144" s="15">
        <v>42734</v>
      </c>
      <c r="B144" s="16">
        <v>1.7009000000000001</v>
      </c>
      <c r="C144" s="16">
        <v>5.9214000000000002</v>
      </c>
      <c r="D144" s="16">
        <v>20.014700000000001</v>
      </c>
      <c r="E144" s="16">
        <v>74.026300000000006</v>
      </c>
      <c r="F144" s="16">
        <v>1.2906</v>
      </c>
      <c r="G144" s="17"/>
      <c r="J144" s="51"/>
    </row>
    <row r="145" spans="1:10">
      <c r="A145" s="15">
        <v>42825</v>
      </c>
      <c r="B145" s="16">
        <v>1.7756000000000001</v>
      </c>
      <c r="C145" s="16">
        <v>6.1197999999999997</v>
      </c>
      <c r="D145" s="16">
        <v>19.773299999999999</v>
      </c>
      <c r="E145" s="16">
        <v>72.968900000000005</v>
      </c>
      <c r="F145" s="16">
        <v>1.2746</v>
      </c>
      <c r="G145" s="17"/>
      <c r="J145" s="51"/>
    </row>
    <row r="146" spans="1:10">
      <c r="A146" s="15">
        <v>42908</v>
      </c>
      <c r="B146" s="16">
        <v>1.9362999999999999</v>
      </c>
      <c r="C146" s="16">
        <v>7.3551000000000002</v>
      </c>
      <c r="D146" s="16">
        <v>32.317300000000003</v>
      </c>
      <c r="E146" s="16">
        <v>136.29580000000001</v>
      </c>
      <c r="F146" s="16">
        <v>1.4853000000000001</v>
      </c>
      <c r="G146" s="17"/>
      <c r="J146" s="51"/>
    </row>
    <row r="147" spans="1:10">
      <c r="A147" s="15">
        <v>43007</v>
      </c>
      <c r="B147" s="16">
        <v>1.8813</v>
      </c>
      <c r="C147" s="16">
        <v>7.5279999999999996</v>
      </c>
      <c r="D147" s="16">
        <v>32.137</v>
      </c>
      <c r="E147" s="16">
        <v>141.71690000000001</v>
      </c>
      <c r="F147" s="16">
        <v>1.4333</v>
      </c>
      <c r="G147" s="17"/>
      <c r="J147" s="51"/>
    </row>
    <row r="148" spans="1:10">
      <c r="A148" s="84" t="s">
        <v>676</v>
      </c>
      <c r="B148" s="85"/>
      <c r="C148" s="85"/>
      <c r="D148" s="85"/>
      <c r="E148" s="85"/>
      <c r="F148" s="85"/>
      <c r="G148" s="85"/>
      <c r="J148" s="51"/>
    </row>
    <row r="149" spans="1:10">
      <c r="A149" s="18" t="s">
        <v>760</v>
      </c>
      <c r="B149" s="18" t="s">
        <v>740</v>
      </c>
      <c r="C149" s="18" t="s">
        <v>741</v>
      </c>
      <c r="D149" s="18" t="s">
        <v>742</v>
      </c>
      <c r="E149" s="18" t="s">
        <v>744</v>
      </c>
      <c r="F149" s="18" t="s">
        <v>745</v>
      </c>
      <c r="G149" s="18" t="s">
        <v>746</v>
      </c>
      <c r="J149" s="51"/>
    </row>
    <row r="150" spans="1:10">
      <c r="A150" s="15">
        <v>41361</v>
      </c>
      <c r="B150" s="16">
        <v>3.0964999999999998</v>
      </c>
      <c r="C150" s="16">
        <v>14.4582</v>
      </c>
      <c r="D150" s="16">
        <v>26.474699999999999</v>
      </c>
      <c r="E150" s="16">
        <v>133.9965</v>
      </c>
      <c r="F150" s="16">
        <v>1.2594000000000001</v>
      </c>
      <c r="G150" s="17"/>
      <c r="J150" s="51"/>
    </row>
    <row r="151" spans="1:10">
      <c r="A151" s="15">
        <v>41453</v>
      </c>
      <c r="B151" s="16">
        <v>3.1349</v>
      </c>
      <c r="C151" s="16">
        <v>14.9169</v>
      </c>
      <c r="D151" s="16">
        <v>46.131700000000002</v>
      </c>
      <c r="E151" s="16">
        <v>226.62649999999999</v>
      </c>
      <c r="F151" s="16">
        <v>1.2881</v>
      </c>
      <c r="G151" s="17"/>
      <c r="J151" s="51"/>
    </row>
    <row r="152" spans="1:10">
      <c r="A152" s="15">
        <v>41547</v>
      </c>
      <c r="B152" s="16">
        <v>3.1465999999999998</v>
      </c>
      <c r="C152" s="16">
        <v>16.249600000000001</v>
      </c>
      <c r="D152" s="16">
        <v>44.407800000000002</v>
      </c>
      <c r="E152" s="16">
        <v>249.77879999999999</v>
      </c>
      <c r="F152" s="16">
        <v>1.2601</v>
      </c>
      <c r="G152" s="17"/>
      <c r="J152" s="51"/>
    </row>
    <row r="153" spans="1:10">
      <c r="A153" s="15">
        <v>41638</v>
      </c>
      <c r="B153" s="16">
        <v>3.4089999999999998</v>
      </c>
      <c r="C153" s="16">
        <v>18.240100000000002</v>
      </c>
      <c r="D153" s="16">
        <v>39.464399999999998</v>
      </c>
      <c r="E153" s="16">
        <v>218.3929</v>
      </c>
      <c r="F153" s="16">
        <v>1.208</v>
      </c>
      <c r="G153" s="17"/>
      <c r="J153" s="51"/>
    </row>
    <row r="154" spans="1:10">
      <c r="A154" s="15">
        <v>41726</v>
      </c>
      <c r="B154" s="16">
        <v>3.5528</v>
      </c>
      <c r="C154" s="16">
        <v>18.4664</v>
      </c>
      <c r="D154" s="16">
        <v>39.418500000000002</v>
      </c>
      <c r="E154" s="16">
        <v>209.49</v>
      </c>
      <c r="F154" s="16">
        <v>1.2242</v>
      </c>
      <c r="G154" s="17"/>
      <c r="J154" s="51"/>
    </row>
    <row r="155" spans="1:10">
      <c r="A155" s="15">
        <v>41820</v>
      </c>
      <c r="B155" s="16">
        <v>3.8452000000000002</v>
      </c>
      <c r="C155" s="16">
        <v>19.799700000000001</v>
      </c>
      <c r="D155" s="16">
        <v>43.647599999999997</v>
      </c>
      <c r="E155" s="16">
        <v>233.84639999999999</v>
      </c>
      <c r="F155" s="16">
        <v>1.2686999999999999</v>
      </c>
      <c r="G155" s="17"/>
      <c r="J155" s="50"/>
    </row>
    <row r="156" spans="1:10">
      <c r="A156" s="15">
        <v>41912</v>
      </c>
      <c r="B156" s="16">
        <v>4.0951000000000004</v>
      </c>
      <c r="C156" s="16">
        <v>21.576799999999999</v>
      </c>
      <c r="D156" s="16">
        <v>44.165399999999998</v>
      </c>
      <c r="E156" s="16">
        <v>219.5771</v>
      </c>
      <c r="F156" s="16">
        <v>1.2201</v>
      </c>
      <c r="G156" s="17"/>
      <c r="J156" s="56"/>
    </row>
    <row r="157" spans="1:10">
      <c r="A157" s="15">
        <v>42003</v>
      </c>
      <c r="B157" s="16">
        <v>3.1248999999999998</v>
      </c>
      <c r="C157" s="16">
        <v>18.7637</v>
      </c>
      <c r="D157" s="16">
        <v>38.908999999999999</v>
      </c>
      <c r="E157" s="16">
        <v>249.95089999999999</v>
      </c>
      <c r="F157" s="16">
        <v>1.0169999999999999</v>
      </c>
      <c r="G157" s="17"/>
      <c r="J157" s="51"/>
    </row>
    <row r="158" spans="1:10">
      <c r="A158" s="15">
        <v>42094</v>
      </c>
      <c r="B158" s="16">
        <v>3.2747000000000002</v>
      </c>
      <c r="C158" s="16">
        <v>18.232800000000001</v>
      </c>
      <c r="D158" s="16">
        <v>39.160200000000003</v>
      </c>
      <c r="E158" s="16">
        <v>226.65790000000001</v>
      </c>
      <c r="F158" s="16">
        <v>1.175</v>
      </c>
      <c r="G158" s="17"/>
      <c r="J158" s="51"/>
    </row>
    <row r="159" spans="1:10">
      <c r="A159" s="15">
        <v>42185</v>
      </c>
      <c r="B159" s="16">
        <v>2.8624000000000001</v>
      </c>
      <c r="C159" s="16">
        <v>17.811699999999998</v>
      </c>
      <c r="D159" s="16">
        <v>47.252600000000001</v>
      </c>
      <c r="E159" s="16">
        <v>328.83260000000001</v>
      </c>
      <c r="F159" s="16">
        <v>1.5318000000000001</v>
      </c>
      <c r="G159" s="17"/>
      <c r="J159" s="51"/>
    </row>
    <row r="160" spans="1:10">
      <c r="A160" s="15">
        <v>42277</v>
      </c>
      <c r="B160" s="16">
        <v>2.9771999999999998</v>
      </c>
      <c r="C160" s="16">
        <v>15.714600000000001</v>
      </c>
      <c r="D160" s="16">
        <v>50.515099999999997</v>
      </c>
      <c r="E160" s="16">
        <v>280.78030000000001</v>
      </c>
      <c r="F160" s="16">
        <v>1.292</v>
      </c>
      <c r="G160" s="17"/>
      <c r="J160" s="51"/>
    </row>
    <row r="161" spans="1:10">
      <c r="A161" s="15">
        <v>42368</v>
      </c>
      <c r="B161" s="16">
        <v>2.8698000000000001</v>
      </c>
      <c r="C161" s="16">
        <v>21.792100000000001</v>
      </c>
      <c r="D161" s="16">
        <v>46.556800000000003</v>
      </c>
      <c r="E161" s="16">
        <v>428.06509999999997</v>
      </c>
      <c r="F161" s="16">
        <v>0.96889999999999998</v>
      </c>
      <c r="G161" s="17"/>
      <c r="J161" s="51"/>
    </row>
    <row r="162" spans="1:10">
      <c r="A162" s="15">
        <v>42460</v>
      </c>
      <c r="B162" s="16">
        <v>3.1758000000000002</v>
      </c>
      <c r="C162" s="16">
        <v>22.3245</v>
      </c>
      <c r="D162" s="16">
        <v>54.202599999999997</v>
      </c>
      <c r="E162" s="16">
        <v>474.02170000000001</v>
      </c>
      <c r="F162" s="16">
        <v>1.0521</v>
      </c>
      <c r="G162" s="17"/>
      <c r="J162" s="51"/>
    </row>
    <row r="163" spans="1:10">
      <c r="A163" s="15">
        <v>42551</v>
      </c>
      <c r="B163" s="16">
        <v>2.3849</v>
      </c>
      <c r="C163" s="16">
        <v>15.2744</v>
      </c>
      <c r="D163" s="16">
        <v>44.337800000000001</v>
      </c>
      <c r="E163" s="16">
        <v>264.6454</v>
      </c>
      <c r="F163" s="16">
        <v>1.1498999999999999</v>
      </c>
      <c r="G163" s="17"/>
      <c r="J163" s="51"/>
    </row>
    <row r="164" spans="1:10">
      <c r="A164" s="15">
        <v>42643</v>
      </c>
      <c r="B164" s="16">
        <v>2.4767999999999999</v>
      </c>
      <c r="C164" s="16">
        <v>13.942399999999999</v>
      </c>
      <c r="D164" s="16">
        <v>47.456400000000002</v>
      </c>
      <c r="E164" s="16">
        <v>269.72300000000001</v>
      </c>
      <c r="F164" s="16">
        <v>1.1818</v>
      </c>
      <c r="G164" s="17"/>
      <c r="J164" s="51"/>
    </row>
    <row r="165" spans="1:10">
      <c r="A165" s="15">
        <v>42734</v>
      </c>
      <c r="B165" s="16">
        <v>-0.82779999999999998</v>
      </c>
      <c r="C165" s="16">
        <v>-5.0438000000000001</v>
      </c>
      <c r="D165" s="16">
        <v>40.860300000000002</v>
      </c>
      <c r="E165" s="16">
        <v>197.84790000000001</v>
      </c>
      <c r="F165" s="16">
        <v>1.2203999999999999</v>
      </c>
      <c r="G165" s="17"/>
      <c r="J165" s="51"/>
    </row>
    <row r="166" spans="1:10">
      <c r="A166" s="15">
        <v>42825</v>
      </c>
      <c r="B166" s="16">
        <v>-0.73960000000000004</v>
      </c>
      <c r="C166" s="16">
        <v>-3.1427</v>
      </c>
      <c r="D166" s="16">
        <v>34.670999999999999</v>
      </c>
      <c r="E166" s="16">
        <v>109.3741</v>
      </c>
      <c r="F166" s="16">
        <v>1.7273000000000001</v>
      </c>
      <c r="G166" s="17"/>
      <c r="J166" s="51"/>
    </row>
    <row r="167" spans="1:10">
      <c r="A167" s="15">
        <v>42908</v>
      </c>
      <c r="B167" s="16">
        <v>-1.0497000000000001</v>
      </c>
      <c r="C167" s="16">
        <v>-4.4711999999999996</v>
      </c>
      <c r="D167" s="16">
        <v>32.615499999999997</v>
      </c>
      <c r="E167" s="16">
        <v>112.22880000000001</v>
      </c>
      <c r="F167" s="16">
        <v>1.3427</v>
      </c>
      <c r="G167" s="17"/>
      <c r="J167" s="51"/>
    </row>
    <row r="168" spans="1:10">
      <c r="A168" s="15">
        <v>43007</v>
      </c>
      <c r="B168" s="16">
        <v>-0.82669999999999999</v>
      </c>
      <c r="C168" s="16">
        <v>-3.3792</v>
      </c>
      <c r="D168" s="16">
        <v>28.082000000000001</v>
      </c>
      <c r="E168" s="16">
        <v>92.599500000000006</v>
      </c>
      <c r="F168" s="16">
        <v>1.3528</v>
      </c>
      <c r="G168" s="17"/>
      <c r="J168" s="51"/>
    </row>
    <row r="169" spans="1:10">
      <c r="A169" s="84" t="s">
        <v>697</v>
      </c>
      <c r="B169" s="85"/>
      <c r="C169" s="85"/>
      <c r="D169" s="85"/>
      <c r="E169" s="85"/>
      <c r="F169" s="85"/>
      <c r="G169" s="85"/>
      <c r="J169" s="51"/>
    </row>
    <row r="170" spans="1:10">
      <c r="A170" s="18" t="s">
        <v>760</v>
      </c>
      <c r="B170" s="18" t="s">
        <v>740</v>
      </c>
      <c r="C170" s="18" t="s">
        <v>741</v>
      </c>
      <c r="D170" s="18" t="s">
        <v>742</v>
      </c>
      <c r="E170" s="18" t="s">
        <v>744</v>
      </c>
      <c r="F170" s="18" t="s">
        <v>745</v>
      </c>
      <c r="G170" s="18" t="s">
        <v>746</v>
      </c>
      <c r="J170" s="51"/>
    </row>
    <row r="171" spans="1:10">
      <c r="A171" s="15">
        <v>41361</v>
      </c>
      <c r="B171" s="16">
        <v>9.6904000000000003</v>
      </c>
      <c r="C171" s="16">
        <v>29.475300000000001</v>
      </c>
      <c r="D171" s="16">
        <v>12.3124</v>
      </c>
      <c r="E171" s="16">
        <v>35.052100000000003</v>
      </c>
      <c r="F171" s="16">
        <v>1.0842000000000001</v>
      </c>
      <c r="G171" s="17"/>
      <c r="J171" s="51"/>
    </row>
    <row r="172" spans="1:10">
      <c r="A172" s="15">
        <v>41453</v>
      </c>
      <c r="B172" s="16">
        <v>9.8298000000000005</v>
      </c>
      <c r="C172" s="16">
        <v>33.5122</v>
      </c>
      <c r="D172" s="16">
        <v>10.8309</v>
      </c>
      <c r="E172" s="16">
        <v>35.053899999999999</v>
      </c>
      <c r="F172" s="16">
        <v>1.4563999999999999</v>
      </c>
      <c r="G172" s="17"/>
      <c r="J172" s="51"/>
    </row>
    <row r="173" spans="1:10">
      <c r="A173" s="15">
        <v>41547</v>
      </c>
      <c r="B173" s="16">
        <v>10.5723</v>
      </c>
      <c r="C173" s="16">
        <v>34.846699999999998</v>
      </c>
      <c r="D173" s="16">
        <v>14.178800000000001</v>
      </c>
      <c r="E173" s="16">
        <v>43.906599999999997</v>
      </c>
      <c r="F173" s="16">
        <v>1.3575999999999999</v>
      </c>
      <c r="G173" s="17"/>
      <c r="J173" s="51"/>
    </row>
    <row r="174" spans="1:10">
      <c r="A174" s="15">
        <v>41638</v>
      </c>
      <c r="B174" s="16">
        <v>8.9842999999999993</v>
      </c>
      <c r="C174" s="16">
        <v>27.316299999999998</v>
      </c>
      <c r="D174" s="16">
        <v>18.315100000000001</v>
      </c>
      <c r="E174" s="16">
        <v>56.460599999999999</v>
      </c>
      <c r="F174" s="16">
        <v>1.2797000000000001</v>
      </c>
      <c r="G174" s="17"/>
      <c r="J174" s="51"/>
    </row>
    <row r="175" spans="1:10">
      <c r="A175" s="15">
        <v>41726</v>
      </c>
      <c r="B175" s="16">
        <v>8.5090000000000003</v>
      </c>
      <c r="C175" s="16">
        <v>24.3873</v>
      </c>
      <c r="D175" s="16">
        <v>17.918099999999999</v>
      </c>
      <c r="E175" s="16">
        <v>51.643000000000001</v>
      </c>
      <c r="F175" s="16">
        <v>1.1226</v>
      </c>
      <c r="G175" s="17"/>
      <c r="J175" s="51"/>
    </row>
    <row r="176" spans="1:10">
      <c r="A176" s="15">
        <v>41820</v>
      </c>
      <c r="B176" s="16">
        <v>7.6764999999999999</v>
      </c>
      <c r="C176" s="16">
        <v>24.07</v>
      </c>
      <c r="D176" s="16">
        <v>19.8432</v>
      </c>
      <c r="E176" s="16">
        <v>60.520699999999998</v>
      </c>
      <c r="F176" s="16">
        <v>1.3077000000000001</v>
      </c>
      <c r="G176" s="17"/>
      <c r="J176" s="51"/>
    </row>
    <row r="177" spans="1:10">
      <c r="A177" s="15">
        <v>41912</v>
      </c>
      <c r="B177" s="16">
        <v>8.0599000000000007</v>
      </c>
      <c r="C177" s="16">
        <v>23.680700000000002</v>
      </c>
      <c r="D177" s="16">
        <v>23.3218</v>
      </c>
      <c r="E177" s="16">
        <v>65.432100000000005</v>
      </c>
      <c r="F177" s="16">
        <v>1.1407</v>
      </c>
      <c r="G177" s="17"/>
      <c r="J177" s="50"/>
    </row>
    <row r="178" spans="1:10">
      <c r="A178" s="15">
        <v>42003</v>
      </c>
      <c r="B178" s="16">
        <v>9.3802000000000003</v>
      </c>
      <c r="C178" s="16">
        <v>28.110900000000001</v>
      </c>
      <c r="D178" s="16">
        <v>27.610199999999999</v>
      </c>
      <c r="E178" s="16">
        <v>80.8048</v>
      </c>
      <c r="F178" s="16">
        <v>1.5849</v>
      </c>
      <c r="G178" s="17"/>
      <c r="J178" s="56"/>
    </row>
    <row r="179" spans="1:10">
      <c r="A179" s="15">
        <v>42094</v>
      </c>
      <c r="B179" s="16">
        <v>9.1193000000000008</v>
      </c>
      <c r="C179" s="16">
        <v>25.988199999999999</v>
      </c>
      <c r="D179" s="16">
        <v>27.9115</v>
      </c>
      <c r="E179" s="16">
        <v>78.801500000000004</v>
      </c>
      <c r="F179" s="16">
        <v>1.2918000000000001</v>
      </c>
      <c r="G179" s="17"/>
      <c r="J179" s="51"/>
    </row>
    <row r="180" spans="1:10">
      <c r="A180" s="15">
        <v>42185</v>
      </c>
      <c r="B180" s="16">
        <v>8.7539999999999996</v>
      </c>
      <c r="C180" s="16">
        <v>26.568100000000001</v>
      </c>
      <c r="D180" s="16">
        <v>28.843800000000002</v>
      </c>
      <c r="E180" s="16">
        <v>87.186199999999999</v>
      </c>
      <c r="F180" s="16">
        <v>1.6073</v>
      </c>
      <c r="G180" s="17"/>
      <c r="J180" s="51"/>
    </row>
    <row r="181" spans="1:10">
      <c r="A181" s="15">
        <v>42277</v>
      </c>
      <c r="B181" s="16">
        <v>8.2186000000000003</v>
      </c>
      <c r="C181" s="16">
        <v>24.001200000000001</v>
      </c>
      <c r="D181" s="16">
        <v>29.659300000000002</v>
      </c>
      <c r="E181" s="16">
        <v>89.488399999999999</v>
      </c>
      <c r="F181" s="16">
        <v>1.6275999999999999</v>
      </c>
      <c r="G181" s="17"/>
      <c r="J181" s="51"/>
    </row>
    <row r="182" spans="1:10">
      <c r="A182" s="15">
        <v>42368</v>
      </c>
      <c r="B182" s="16">
        <v>4.9424000000000001</v>
      </c>
      <c r="C182" s="16">
        <v>14.9663</v>
      </c>
      <c r="D182" s="16">
        <v>33.040500000000002</v>
      </c>
      <c r="E182" s="16">
        <v>103.07689999999999</v>
      </c>
      <c r="F182" s="16">
        <v>1.6531</v>
      </c>
      <c r="G182" s="17"/>
      <c r="J182" s="51"/>
    </row>
    <row r="183" spans="1:10">
      <c r="A183" s="15">
        <v>42460</v>
      </c>
      <c r="B183" s="16">
        <v>3.5594999999999999</v>
      </c>
      <c r="C183" s="16">
        <v>10.7926</v>
      </c>
      <c r="D183" s="16">
        <v>32.769300000000001</v>
      </c>
      <c r="E183" s="16">
        <v>105.8552</v>
      </c>
      <c r="F183" s="16">
        <v>1.8092999999999999</v>
      </c>
      <c r="G183" s="17"/>
      <c r="J183" s="51"/>
    </row>
    <row r="184" spans="1:10">
      <c r="A184" s="15">
        <v>42551</v>
      </c>
      <c r="B184" s="16">
        <v>1.8983000000000001</v>
      </c>
      <c r="C184" s="16">
        <v>6.0125999999999999</v>
      </c>
      <c r="D184" s="16">
        <v>35.363500000000002</v>
      </c>
      <c r="E184" s="16">
        <v>116.8763</v>
      </c>
      <c r="F184" s="16">
        <v>1.8602000000000001</v>
      </c>
      <c r="G184" s="17"/>
      <c r="J184" s="51"/>
    </row>
    <row r="185" spans="1:10">
      <c r="A185" s="15">
        <v>42643</v>
      </c>
      <c r="B185" s="16">
        <v>0.55700000000000005</v>
      </c>
      <c r="C185" s="16">
        <v>1.7608999999999999</v>
      </c>
      <c r="D185" s="16">
        <v>35.6828</v>
      </c>
      <c r="E185" s="16">
        <v>117.9075</v>
      </c>
      <c r="F185" s="16">
        <v>1.9824999999999999</v>
      </c>
      <c r="G185" s="17"/>
      <c r="J185" s="51"/>
    </row>
    <row r="186" spans="1:10">
      <c r="A186" s="15">
        <v>42734</v>
      </c>
      <c r="B186" s="16">
        <v>1.5752999999999999</v>
      </c>
      <c r="C186" s="16">
        <v>5.0860000000000003</v>
      </c>
      <c r="D186" s="16">
        <v>35.6873</v>
      </c>
      <c r="E186" s="16">
        <v>118.9603</v>
      </c>
      <c r="F186" s="16">
        <v>2.0626000000000002</v>
      </c>
      <c r="G186" s="17"/>
      <c r="J186" s="51"/>
    </row>
    <row r="187" spans="1:10">
      <c r="A187" s="15">
        <v>42825</v>
      </c>
      <c r="B187" s="16">
        <v>1.7526999999999999</v>
      </c>
      <c r="C187" s="16">
        <v>5.7484999999999999</v>
      </c>
      <c r="D187" s="16">
        <v>35.504899999999999</v>
      </c>
      <c r="E187" s="16">
        <v>118.12520000000001</v>
      </c>
      <c r="F187" s="16">
        <v>1.9722999999999999</v>
      </c>
      <c r="G187" s="17"/>
      <c r="J187" s="51"/>
    </row>
    <row r="188" spans="1:10">
      <c r="A188" s="15">
        <v>42908</v>
      </c>
      <c r="B188" s="16">
        <v>1.6405000000000001</v>
      </c>
      <c r="C188" s="16">
        <v>5.5113000000000003</v>
      </c>
      <c r="D188" s="16">
        <v>36.820799999999998</v>
      </c>
      <c r="E188" s="16">
        <v>125.6275</v>
      </c>
      <c r="F188" s="16">
        <v>1.7990999999999999</v>
      </c>
      <c r="G188" s="17"/>
      <c r="J188" s="51"/>
    </row>
    <row r="189" spans="1:10">
      <c r="A189" s="15">
        <v>43007</v>
      </c>
      <c r="B189" s="16">
        <v>1.8278000000000001</v>
      </c>
      <c r="C189" s="16">
        <v>6.0731000000000002</v>
      </c>
      <c r="D189" s="16">
        <v>35.806600000000003</v>
      </c>
      <c r="E189" s="16">
        <v>119.5971</v>
      </c>
      <c r="F189" s="16">
        <v>1.5907</v>
      </c>
      <c r="G189" s="17"/>
      <c r="J189" s="51"/>
    </row>
    <row r="190" spans="1:10">
      <c r="A190" s="84" t="s">
        <v>418</v>
      </c>
      <c r="B190" s="85"/>
      <c r="C190" s="85"/>
      <c r="D190" s="85"/>
      <c r="E190" s="85"/>
      <c r="F190" s="85"/>
      <c r="G190" s="85"/>
      <c r="J190" s="51"/>
    </row>
    <row r="191" spans="1:10">
      <c r="A191" s="18" t="s">
        <v>760</v>
      </c>
      <c r="B191" s="18" t="s">
        <v>740</v>
      </c>
      <c r="C191" s="18" t="s">
        <v>741</v>
      </c>
      <c r="D191" s="18" t="s">
        <v>742</v>
      </c>
      <c r="E191" s="18" t="s">
        <v>744</v>
      </c>
      <c r="F191" s="18" t="s">
        <v>745</v>
      </c>
      <c r="G191" s="18" t="s">
        <v>746</v>
      </c>
      <c r="J191" s="51"/>
    </row>
    <row r="192" spans="1:10">
      <c r="A192" s="15">
        <v>41361</v>
      </c>
      <c r="B192" s="16">
        <v>14.0184</v>
      </c>
      <c r="C192" s="16">
        <v>27.785499999999999</v>
      </c>
      <c r="D192" s="16">
        <v>5.8116000000000003</v>
      </c>
      <c r="E192" s="16">
        <v>11.296200000000001</v>
      </c>
      <c r="F192" s="16">
        <v>2.0895000000000001</v>
      </c>
      <c r="G192" s="17"/>
      <c r="J192" s="51"/>
    </row>
    <row r="193" spans="1:10">
      <c r="A193" s="15">
        <v>41453</v>
      </c>
      <c r="B193" s="16">
        <v>13.035600000000001</v>
      </c>
      <c r="C193" s="16">
        <v>27.880500000000001</v>
      </c>
      <c r="D193" s="16">
        <v>13.511100000000001</v>
      </c>
      <c r="E193" s="16">
        <v>29.614899999999999</v>
      </c>
      <c r="F193" s="16">
        <v>3.6888999999999998</v>
      </c>
      <c r="G193" s="17"/>
      <c r="J193" s="51"/>
    </row>
    <row r="194" spans="1:10">
      <c r="A194" s="15">
        <v>41547</v>
      </c>
      <c r="B194" s="16">
        <v>13.548999999999999</v>
      </c>
      <c r="C194" s="16">
        <v>29.5228</v>
      </c>
      <c r="D194" s="16">
        <v>14.575900000000001</v>
      </c>
      <c r="E194" s="16">
        <v>32.418799999999997</v>
      </c>
      <c r="F194" s="16">
        <v>2.5226999999999999</v>
      </c>
      <c r="G194" s="17"/>
      <c r="J194" s="51"/>
    </row>
    <row r="195" spans="1:10">
      <c r="A195" s="15">
        <v>41638</v>
      </c>
      <c r="B195" s="16">
        <v>13.6866</v>
      </c>
      <c r="C195" s="16">
        <v>29.6724</v>
      </c>
      <c r="D195" s="16">
        <v>18.1327</v>
      </c>
      <c r="E195" s="16">
        <v>40.031799999999997</v>
      </c>
      <c r="F195" s="16">
        <v>2.6671</v>
      </c>
      <c r="G195" s="17"/>
      <c r="J195" s="51"/>
    </row>
    <row r="196" spans="1:10">
      <c r="A196" s="15">
        <v>41726</v>
      </c>
      <c r="B196" s="16">
        <v>9.3597000000000001</v>
      </c>
      <c r="C196" s="16">
        <v>19.320699999999999</v>
      </c>
      <c r="D196" s="16">
        <v>18.5534</v>
      </c>
      <c r="E196" s="16">
        <v>40.180199999999999</v>
      </c>
      <c r="F196" s="16">
        <v>2.3411</v>
      </c>
      <c r="G196" s="17"/>
      <c r="J196" s="51"/>
    </row>
    <row r="197" spans="1:10">
      <c r="A197" s="15">
        <v>41820</v>
      </c>
      <c r="B197" s="16">
        <v>15.773999999999999</v>
      </c>
      <c r="C197" s="16">
        <v>31.9206</v>
      </c>
      <c r="D197" s="16">
        <v>15.8827</v>
      </c>
      <c r="E197" s="16">
        <v>30.395700000000001</v>
      </c>
      <c r="F197" s="16">
        <v>1.9782999999999999</v>
      </c>
      <c r="G197" s="17"/>
      <c r="J197" s="51"/>
    </row>
    <row r="198" spans="1:10">
      <c r="A198" s="15">
        <v>41912</v>
      </c>
      <c r="B198" s="16">
        <v>15.366300000000001</v>
      </c>
      <c r="C198" s="16">
        <v>30.6874</v>
      </c>
      <c r="D198" s="16">
        <v>15.9558</v>
      </c>
      <c r="E198" s="16">
        <v>29.4953</v>
      </c>
      <c r="F198" s="16">
        <v>2.1223000000000001</v>
      </c>
      <c r="G198" s="17"/>
      <c r="J198" s="51"/>
    </row>
    <row r="199" spans="1:10">
      <c r="A199" s="15">
        <v>42003</v>
      </c>
      <c r="B199" s="16">
        <v>15.039099999999999</v>
      </c>
      <c r="C199" s="16">
        <v>29.8627</v>
      </c>
      <c r="D199" s="16">
        <v>15.2699</v>
      </c>
      <c r="E199" s="16">
        <v>28.062200000000001</v>
      </c>
      <c r="F199" s="16">
        <v>2.0556000000000001</v>
      </c>
      <c r="G199" s="17"/>
      <c r="J199" s="50"/>
    </row>
    <row r="200" spans="1:10">
      <c r="A200" s="15">
        <v>42094</v>
      </c>
      <c r="B200" s="16">
        <v>15.0646</v>
      </c>
      <c r="C200" s="16">
        <v>28.7684</v>
      </c>
      <c r="D200" s="16">
        <v>14.4048</v>
      </c>
      <c r="E200" s="16">
        <v>25.2517</v>
      </c>
      <c r="F200" s="16">
        <v>2.4929000000000001</v>
      </c>
      <c r="G200" s="17"/>
      <c r="J200" s="56"/>
    </row>
    <row r="201" spans="1:10">
      <c r="A201" s="15">
        <v>42185</v>
      </c>
      <c r="B201" s="16">
        <v>8.6636000000000006</v>
      </c>
      <c r="C201" s="16">
        <v>16.560700000000001</v>
      </c>
      <c r="D201" s="16">
        <v>21.5564</v>
      </c>
      <c r="E201" s="16">
        <v>41.168100000000003</v>
      </c>
      <c r="F201" s="16">
        <v>3.0733000000000001</v>
      </c>
      <c r="G201" s="17"/>
      <c r="J201" s="51"/>
    </row>
    <row r="202" spans="1:10">
      <c r="A202" s="15">
        <v>42277</v>
      </c>
      <c r="B202" s="16">
        <v>7.4417</v>
      </c>
      <c r="C202" s="16">
        <v>14.101800000000001</v>
      </c>
      <c r="D202" s="16">
        <v>21.855</v>
      </c>
      <c r="E202" s="16">
        <v>42.226799999999997</v>
      </c>
      <c r="F202" s="16">
        <v>2.9807999999999999</v>
      </c>
      <c r="G202" s="17"/>
      <c r="J202" s="51"/>
    </row>
    <row r="203" spans="1:10">
      <c r="A203" s="15">
        <v>42368</v>
      </c>
      <c r="B203" s="16">
        <v>6.6620999999999997</v>
      </c>
      <c r="C203" s="16">
        <v>12.5124</v>
      </c>
      <c r="D203" s="16">
        <v>22.0001</v>
      </c>
      <c r="E203" s="16">
        <v>42.042900000000003</v>
      </c>
      <c r="F203" s="16">
        <v>2.7315999999999998</v>
      </c>
      <c r="G203" s="17"/>
      <c r="J203" s="51"/>
    </row>
    <row r="204" spans="1:10">
      <c r="A204" s="15">
        <v>42460</v>
      </c>
      <c r="B204" s="16">
        <v>4.7224000000000004</v>
      </c>
      <c r="C204" s="16">
        <v>8.6852</v>
      </c>
      <c r="D204" s="16">
        <v>21.607299999999999</v>
      </c>
      <c r="E204" s="16">
        <v>41.471400000000003</v>
      </c>
      <c r="F204" s="16">
        <v>2.6505999999999998</v>
      </c>
      <c r="G204" s="17"/>
      <c r="J204" s="51"/>
    </row>
    <row r="205" spans="1:10">
      <c r="A205" s="15">
        <v>42551</v>
      </c>
      <c r="B205" s="16">
        <v>4.2709000000000001</v>
      </c>
      <c r="C205" s="16">
        <v>8.1989999999999998</v>
      </c>
      <c r="D205" s="16">
        <v>23.464099999999998</v>
      </c>
      <c r="E205" s="16">
        <v>45.261600000000001</v>
      </c>
      <c r="F205" s="16">
        <v>2.5956000000000001</v>
      </c>
      <c r="G205" s="17"/>
      <c r="J205" s="51"/>
    </row>
    <row r="206" spans="1:10">
      <c r="A206" s="15">
        <v>42643</v>
      </c>
      <c r="B206" s="16">
        <v>4.3091999999999997</v>
      </c>
      <c r="C206" s="16">
        <v>8.1755999999999993</v>
      </c>
      <c r="D206" s="16">
        <v>20.2148</v>
      </c>
      <c r="E206" s="16">
        <v>37.700099999999999</v>
      </c>
      <c r="F206" s="16">
        <v>2.7837000000000001</v>
      </c>
      <c r="G206" s="17"/>
      <c r="J206" s="51"/>
    </row>
    <row r="207" spans="1:10">
      <c r="A207" s="15">
        <v>42734</v>
      </c>
      <c r="B207" s="16">
        <v>4.8338999999999999</v>
      </c>
      <c r="C207" s="16">
        <v>9.1105999999999998</v>
      </c>
      <c r="D207" s="16">
        <v>19.971699999999998</v>
      </c>
      <c r="E207" s="16">
        <v>37.159199999999998</v>
      </c>
      <c r="F207" s="16">
        <v>2.9358</v>
      </c>
      <c r="G207" s="17"/>
      <c r="J207" s="51"/>
    </row>
    <row r="208" spans="1:10">
      <c r="A208" s="15">
        <v>42825</v>
      </c>
      <c r="B208" s="16">
        <v>5.9497</v>
      </c>
      <c r="C208" s="16">
        <v>11.234999999999999</v>
      </c>
      <c r="D208" s="16">
        <v>19.3309</v>
      </c>
      <c r="E208" s="16">
        <v>35.965299999999999</v>
      </c>
      <c r="F208" s="16">
        <v>2.7738</v>
      </c>
      <c r="G208" s="17"/>
      <c r="J208" s="51"/>
    </row>
    <row r="209" spans="1:10">
      <c r="A209" s="15">
        <v>42908</v>
      </c>
      <c r="B209" s="16">
        <v>7.4696999999999996</v>
      </c>
      <c r="C209" s="16">
        <v>14.181900000000001</v>
      </c>
      <c r="D209" s="16">
        <v>20.410399999999999</v>
      </c>
      <c r="E209" s="16">
        <v>38.210500000000003</v>
      </c>
      <c r="F209" s="16">
        <v>2.3304</v>
      </c>
      <c r="G209" s="17"/>
      <c r="J209" s="51"/>
    </row>
    <row r="210" spans="1:10">
      <c r="A210" s="15">
        <v>43007</v>
      </c>
      <c r="B210" s="16">
        <v>7.2906000000000004</v>
      </c>
      <c r="C210" s="16">
        <v>13.7623</v>
      </c>
      <c r="D210" s="16">
        <v>19.3536</v>
      </c>
      <c r="E210" s="16">
        <v>36.918199999999999</v>
      </c>
      <c r="F210" s="16">
        <v>2.1387</v>
      </c>
      <c r="G210" s="17"/>
      <c r="J210" s="51"/>
    </row>
    <row r="211" spans="1:10">
      <c r="A211" s="84" t="s">
        <v>775</v>
      </c>
      <c r="B211" s="85"/>
      <c r="C211" s="85"/>
      <c r="D211" s="85"/>
      <c r="E211" s="85"/>
      <c r="F211" s="85"/>
      <c r="G211" s="85"/>
      <c r="J211" s="51"/>
    </row>
    <row r="212" spans="1:10">
      <c r="A212" s="18" t="s">
        <v>760</v>
      </c>
      <c r="B212" s="18" t="s">
        <v>740</v>
      </c>
      <c r="C212" s="18" t="s">
        <v>741</v>
      </c>
      <c r="D212" s="18" t="s">
        <v>742</v>
      </c>
      <c r="E212" s="18" t="s">
        <v>744</v>
      </c>
      <c r="F212" s="18" t="s">
        <v>745</v>
      </c>
      <c r="G212" s="18" t="s">
        <v>746</v>
      </c>
      <c r="J212" s="51"/>
    </row>
    <row r="213" spans="1:10">
      <c r="A213" s="18" t="s">
        <v>865</v>
      </c>
      <c r="B213" s="16">
        <v>17.003499999999999</v>
      </c>
      <c r="C213" s="16">
        <v>24.722300000000001</v>
      </c>
      <c r="D213" s="16">
        <v>23.364100000000001</v>
      </c>
      <c r="E213" s="16">
        <v>35.091000000000001</v>
      </c>
      <c r="F213" s="16">
        <v>2.6097000000000001</v>
      </c>
      <c r="G213" s="17"/>
      <c r="J213" s="51"/>
    </row>
    <row r="214" spans="1:10">
      <c r="A214" s="18" t="s">
        <v>867</v>
      </c>
      <c r="B214" s="16">
        <v>15.8569</v>
      </c>
      <c r="C214" s="16">
        <v>24.5809</v>
      </c>
      <c r="D214" s="16">
        <v>26.9818</v>
      </c>
      <c r="E214" s="16">
        <v>42.640799999999999</v>
      </c>
      <c r="F214" s="16">
        <v>2.46</v>
      </c>
      <c r="G214" s="17"/>
      <c r="J214" s="51"/>
    </row>
    <row r="215" spans="1:10">
      <c r="A215" s="18" t="s">
        <v>868</v>
      </c>
      <c r="B215" s="16">
        <v>13.972099999999999</v>
      </c>
      <c r="C215" s="16">
        <v>22.915700000000001</v>
      </c>
      <c r="D215" s="16">
        <v>31.110600000000002</v>
      </c>
      <c r="E215" s="16">
        <v>51.9178</v>
      </c>
      <c r="F215" s="16">
        <v>2.2301000000000002</v>
      </c>
      <c r="G215" s="17"/>
      <c r="J215" s="51"/>
    </row>
    <row r="216" spans="1:10">
      <c r="A216" s="18" t="s">
        <v>869</v>
      </c>
      <c r="B216" s="16">
        <v>1.7087000000000001</v>
      </c>
      <c r="C216" s="16">
        <v>2.7719999999999998</v>
      </c>
      <c r="D216" s="16">
        <v>31.033300000000001</v>
      </c>
      <c r="E216" s="16">
        <v>53.038600000000002</v>
      </c>
      <c r="F216" s="16">
        <v>1.8364</v>
      </c>
      <c r="G216" s="17"/>
      <c r="J216" s="51"/>
    </row>
    <row r="217" spans="1:10">
      <c r="A217" s="18" t="s">
        <v>871</v>
      </c>
      <c r="B217" s="16">
        <v>-1.5696000000000001</v>
      </c>
      <c r="C217" s="16">
        <v>-2.5276000000000001</v>
      </c>
      <c r="D217" s="16">
        <v>33.125399999999999</v>
      </c>
      <c r="E217" s="16">
        <v>57.184199999999997</v>
      </c>
      <c r="F217" s="16">
        <v>1.6647000000000001</v>
      </c>
      <c r="G217" s="17"/>
      <c r="J217" s="51"/>
    </row>
    <row r="218" spans="1:10">
      <c r="A218" s="18" t="s">
        <v>872</v>
      </c>
      <c r="B218" s="16">
        <v>-3.105</v>
      </c>
      <c r="C218" s="16">
        <v>-5.1151999999999997</v>
      </c>
      <c r="D218" s="16">
        <v>32.423499999999997</v>
      </c>
      <c r="E218" s="16">
        <v>55.713500000000003</v>
      </c>
      <c r="F218" s="16">
        <v>1.714</v>
      </c>
      <c r="G218" s="17"/>
      <c r="J218" s="51"/>
    </row>
    <row r="219" spans="1:10">
      <c r="A219" s="18" t="s">
        <v>873</v>
      </c>
      <c r="B219" s="16">
        <v>-2.4041999999999999</v>
      </c>
      <c r="C219" s="16">
        <v>-4.2496999999999998</v>
      </c>
      <c r="D219" s="16">
        <v>36.824199999999998</v>
      </c>
      <c r="E219" s="16">
        <v>68.905100000000004</v>
      </c>
      <c r="F219" s="16">
        <v>1.6002000000000001</v>
      </c>
      <c r="G219" s="17"/>
      <c r="J219" s="51"/>
    </row>
    <row r="220" spans="1:10">
      <c r="A220" s="18" t="s">
        <v>874</v>
      </c>
      <c r="B220" s="16">
        <v>-3.3898000000000001</v>
      </c>
      <c r="C220" s="16">
        <v>-5.9856999999999996</v>
      </c>
      <c r="D220" s="16">
        <v>36.425800000000002</v>
      </c>
      <c r="E220" s="16">
        <v>66.516499999999994</v>
      </c>
      <c r="F220" s="16">
        <v>1.6420999999999999</v>
      </c>
      <c r="G220" s="17"/>
      <c r="J220" s="51"/>
    </row>
    <row r="221" spans="1:10">
      <c r="A221" s="18" t="s">
        <v>763</v>
      </c>
      <c r="B221" s="16">
        <v>-3.2105999999999999</v>
      </c>
      <c r="C221" s="16">
        <v>-5.8968999999999996</v>
      </c>
      <c r="D221" s="16">
        <v>39.562199999999997</v>
      </c>
      <c r="E221" s="16">
        <v>77.307400000000001</v>
      </c>
      <c r="F221" s="16">
        <v>1.7159</v>
      </c>
      <c r="G221" s="17"/>
      <c r="J221" s="50"/>
    </row>
    <row r="222" spans="1:10">
      <c r="A222" s="18" t="s">
        <v>764</v>
      </c>
      <c r="B222" s="16">
        <v>-2.1644999999999999</v>
      </c>
      <c r="C222" s="16">
        <v>-3.9628999999999999</v>
      </c>
      <c r="D222" s="16">
        <v>40.238399999999999</v>
      </c>
      <c r="E222" s="16">
        <v>78.3904</v>
      </c>
      <c r="F222" s="16">
        <v>1.669</v>
      </c>
      <c r="G222" s="17"/>
      <c r="J222" s="56"/>
    </row>
    <row r="223" spans="1:10">
      <c r="A223" s="18" t="s">
        <v>765</v>
      </c>
      <c r="B223" s="16">
        <v>-5.0157999999999996</v>
      </c>
      <c r="C223" s="16">
        <v>-9.2959999999999994</v>
      </c>
      <c r="D223" s="16">
        <v>38.914400000000001</v>
      </c>
      <c r="E223" s="16">
        <v>71.498699999999999</v>
      </c>
      <c r="F223" s="16">
        <v>1.6226</v>
      </c>
      <c r="G223" s="17"/>
      <c r="J223" s="51"/>
    </row>
    <row r="224" spans="1:10">
      <c r="A224" s="18" t="s">
        <v>766</v>
      </c>
      <c r="B224" s="16">
        <v>-5.5034999999999998</v>
      </c>
      <c r="C224" s="16">
        <v>-9.4896999999999991</v>
      </c>
      <c r="D224" s="16">
        <v>33.304900000000004</v>
      </c>
      <c r="E224" s="16">
        <v>55.197200000000002</v>
      </c>
      <c r="F224" s="16">
        <v>2.5931999999999999</v>
      </c>
      <c r="G224" s="17"/>
      <c r="J224" s="51"/>
    </row>
    <row r="225" spans="1:10">
      <c r="A225" s="18" t="s">
        <v>767</v>
      </c>
      <c r="B225" s="16">
        <v>-4.5372000000000003</v>
      </c>
      <c r="C225" s="16">
        <v>-7.9645999999999999</v>
      </c>
      <c r="D225" s="16">
        <v>32.930500000000002</v>
      </c>
      <c r="E225" s="16">
        <v>53.634700000000002</v>
      </c>
      <c r="F225" s="16">
        <v>2.6000999999999999</v>
      </c>
      <c r="G225" s="17"/>
      <c r="J225" s="51"/>
    </row>
    <row r="226" spans="1:10">
      <c r="A226" s="18" t="s">
        <v>768</v>
      </c>
      <c r="B226" s="16">
        <v>-3.9579</v>
      </c>
      <c r="C226" s="16">
        <v>-6.9176000000000002</v>
      </c>
      <c r="D226" s="16">
        <v>33.790999999999997</v>
      </c>
      <c r="E226" s="16">
        <v>54.7791</v>
      </c>
      <c r="F226" s="16">
        <v>2.6979000000000002</v>
      </c>
      <c r="G226" s="17"/>
      <c r="J226" s="51"/>
    </row>
    <row r="227" spans="1:10">
      <c r="A227" s="18" t="s">
        <v>769</v>
      </c>
      <c r="B227" s="16">
        <v>-1.3391</v>
      </c>
      <c r="C227" s="16">
        <v>-2.2909000000000002</v>
      </c>
      <c r="D227" s="16">
        <v>33.3904</v>
      </c>
      <c r="E227" s="16">
        <v>54.016399999999997</v>
      </c>
      <c r="F227" s="16">
        <v>2.6863000000000001</v>
      </c>
      <c r="G227" s="17"/>
      <c r="J227" s="51"/>
    </row>
    <row r="228" spans="1:10">
      <c r="A228" s="18" t="s">
        <v>770</v>
      </c>
      <c r="B228" s="16">
        <v>0.21479999999999999</v>
      </c>
      <c r="C228" s="16">
        <v>0.35289999999999999</v>
      </c>
      <c r="D228" s="16">
        <v>33.035800000000002</v>
      </c>
      <c r="E228" s="16">
        <v>53.803899999999999</v>
      </c>
      <c r="F228" s="16">
        <v>2.4424000000000001</v>
      </c>
      <c r="G228" s="17"/>
      <c r="J228" s="51"/>
    </row>
    <row r="229" spans="1:10">
      <c r="A229" s="18" t="s">
        <v>771</v>
      </c>
      <c r="B229" s="16">
        <v>0.22</v>
      </c>
      <c r="C229" s="16">
        <v>0.36009999999999998</v>
      </c>
      <c r="D229" s="16">
        <v>32.354399999999998</v>
      </c>
      <c r="E229" s="16">
        <v>53.2502</v>
      </c>
      <c r="F229" s="16">
        <v>2.1903000000000001</v>
      </c>
      <c r="G229" s="17"/>
      <c r="J229" s="51"/>
    </row>
    <row r="230" spans="1:10">
      <c r="A230" s="18" t="s">
        <v>772</v>
      </c>
      <c r="B230" s="16">
        <v>-1.476</v>
      </c>
      <c r="C230" s="16">
        <v>-2.4445999999999999</v>
      </c>
      <c r="D230" s="16">
        <v>31.745799999999999</v>
      </c>
      <c r="E230" s="16">
        <v>53.720300000000002</v>
      </c>
      <c r="F230" s="16">
        <v>1.7622</v>
      </c>
      <c r="G230" s="17"/>
      <c r="J230" s="51"/>
    </row>
    <row r="231" spans="1:10">
      <c r="A231" s="18" t="s">
        <v>773</v>
      </c>
      <c r="B231" s="16">
        <v>-1.0107999999999999</v>
      </c>
      <c r="C231" s="16">
        <v>-1.677</v>
      </c>
      <c r="D231" s="16">
        <v>33.645099999999999</v>
      </c>
      <c r="E231" s="16">
        <v>57.234699999999997</v>
      </c>
      <c r="F231" s="16">
        <v>1.821</v>
      </c>
      <c r="G231" s="17"/>
      <c r="J231" s="51"/>
    </row>
    <row r="232" spans="1:10">
      <c r="A232" s="84" t="s">
        <v>673</v>
      </c>
      <c r="B232" s="85"/>
      <c r="C232" s="85"/>
      <c r="D232" s="85"/>
      <c r="E232" s="85"/>
      <c r="F232" s="85"/>
      <c r="G232" s="85"/>
      <c r="J232" s="51"/>
    </row>
    <row r="233" spans="1:10">
      <c r="A233" s="18" t="s">
        <v>760</v>
      </c>
      <c r="B233" s="18" t="s">
        <v>740</v>
      </c>
      <c r="C233" s="18" t="s">
        <v>741</v>
      </c>
      <c r="D233" s="18" t="s">
        <v>742</v>
      </c>
      <c r="E233" s="18" t="s">
        <v>744</v>
      </c>
      <c r="F233" s="18" t="s">
        <v>745</v>
      </c>
      <c r="G233" s="18" t="s">
        <v>746</v>
      </c>
      <c r="J233" s="51"/>
    </row>
    <row r="234" spans="1:10">
      <c r="A234" s="15">
        <v>41361</v>
      </c>
      <c r="B234" s="16">
        <v>16.0932</v>
      </c>
      <c r="C234" s="16">
        <v>27.314599999999999</v>
      </c>
      <c r="D234" s="16">
        <v>28.1205</v>
      </c>
      <c r="E234" s="16">
        <v>53.854900000000001</v>
      </c>
      <c r="F234" s="16">
        <v>1.1415</v>
      </c>
      <c r="G234" s="17"/>
      <c r="J234" s="51"/>
    </row>
    <row r="235" spans="1:10">
      <c r="A235" s="15">
        <v>41453</v>
      </c>
      <c r="B235" s="16">
        <v>11.126300000000001</v>
      </c>
      <c r="C235" s="16">
        <v>23.567399999999999</v>
      </c>
      <c r="D235" s="16">
        <v>50.383000000000003</v>
      </c>
      <c r="E235" s="16">
        <v>131.42179999999999</v>
      </c>
      <c r="F235" s="16">
        <v>1.8127</v>
      </c>
      <c r="G235" s="17"/>
      <c r="J235" s="51"/>
    </row>
    <row r="236" spans="1:10">
      <c r="A236" s="15">
        <v>41547</v>
      </c>
      <c r="B236" s="16">
        <v>10.6295</v>
      </c>
      <c r="C236" s="16">
        <v>21.482500000000002</v>
      </c>
      <c r="D236" s="16">
        <v>42.011699999999998</v>
      </c>
      <c r="E236" s="16">
        <v>98.180499999999995</v>
      </c>
      <c r="F236" s="16">
        <v>1.85</v>
      </c>
      <c r="G236" s="17"/>
      <c r="J236" s="51"/>
    </row>
    <row r="237" spans="1:10">
      <c r="A237" s="15">
        <v>41638</v>
      </c>
      <c r="B237" s="16">
        <v>10.4382</v>
      </c>
      <c r="C237" s="16">
        <v>21.7361</v>
      </c>
      <c r="D237" s="16">
        <v>36.0124</v>
      </c>
      <c r="E237" s="16">
        <v>83.368899999999996</v>
      </c>
      <c r="F237" s="16">
        <v>1.1364000000000001</v>
      </c>
      <c r="G237" s="17"/>
      <c r="J237" s="51"/>
    </row>
    <row r="238" spans="1:10">
      <c r="A238" s="15">
        <v>41726</v>
      </c>
      <c r="B238" s="16">
        <v>9.8091000000000008</v>
      </c>
      <c r="C238" s="16">
        <v>21.293199999999999</v>
      </c>
      <c r="D238" s="16">
        <v>38.928699999999999</v>
      </c>
      <c r="E238" s="16">
        <v>92.540700000000001</v>
      </c>
      <c r="F238" s="16">
        <v>0.7238</v>
      </c>
      <c r="G238" s="17"/>
      <c r="J238" s="51"/>
    </row>
    <row r="239" spans="1:10">
      <c r="A239" s="15">
        <v>41820</v>
      </c>
      <c r="B239" s="16">
        <v>9.3513999999999999</v>
      </c>
      <c r="C239" s="16">
        <v>23.158000000000001</v>
      </c>
      <c r="D239" s="16">
        <v>40.423499999999997</v>
      </c>
      <c r="E239" s="16">
        <v>95.789100000000005</v>
      </c>
      <c r="F239" s="16">
        <v>1.0317000000000001</v>
      </c>
      <c r="G239" s="17"/>
      <c r="J239" s="51"/>
    </row>
    <row r="240" spans="1:10">
      <c r="A240" s="15">
        <v>41912</v>
      </c>
      <c r="B240" s="16">
        <v>10.549799999999999</v>
      </c>
      <c r="C240" s="16">
        <v>24.497399999999999</v>
      </c>
      <c r="D240" s="16">
        <v>40.0244</v>
      </c>
      <c r="E240" s="16">
        <v>92.463999999999999</v>
      </c>
      <c r="F240" s="16">
        <v>1.1819999999999999</v>
      </c>
      <c r="G240" s="17"/>
      <c r="J240" s="51"/>
    </row>
    <row r="241" spans="1:10">
      <c r="A241" s="15">
        <v>42003</v>
      </c>
      <c r="B241" s="16">
        <v>9.5112000000000005</v>
      </c>
      <c r="C241" s="16">
        <v>21.584099999999999</v>
      </c>
      <c r="D241" s="16">
        <v>38.984299999999998</v>
      </c>
      <c r="E241" s="16">
        <v>87.008899999999997</v>
      </c>
      <c r="F241" s="16">
        <v>1.3664000000000001</v>
      </c>
      <c r="G241" s="17"/>
      <c r="J241" s="51"/>
    </row>
    <row r="242" spans="1:10" ht="15.75" customHeight="1">
      <c r="A242" s="15">
        <v>42094</v>
      </c>
      <c r="B242" s="16">
        <v>8.1856000000000009</v>
      </c>
      <c r="C242" s="16">
        <v>20.665500000000002</v>
      </c>
      <c r="D242" s="16">
        <v>48.561900000000001</v>
      </c>
      <c r="E242" s="16">
        <v>128.51570000000001</v>
      </c>
      <c r="F242" s="16">
        <v>3.0813999999999999</v>
      </c>
      <c r="G242" s="17"/>
    </row>
    <row r="243" spans="1:10">
      <c r="A243" s="15">
        <v>42185</v>
      </c>
      <c r="B243" s="16">
        <v>9.1404999999999994</v>
      </c>
      <c r="C243" s="16">
        <v>21.431699999999999</v>
      </c>
      <c r="D243" s="16">
        <v>40.506799999999998</v>
      </c>
      <c r="E243" s="16">
        <v>94.141800000000003</v>
      </c>
      <c r="F243" s="16">
        <v>2.2185999999999999</v>
      </c>
      <c r="G243" s="17"/>
      <c r="J243" s="50"/>
    </row>
    <row r="244" spans="1:10">
      <c r="A244" s="15">
        <v>42277</v>
      </c>
      <c r="B244" s="16">
        <v>10.520099999999999</v>
      </c>
      <c r="C244" s="16">
        <v>24.197700000000001</v>
      </c>
      <c r="D244" s="16">
        <v>38.808799999999998</v>
      </c>
      <c r="E244" s="16">
        <v>88.950800000000001</v>
      </c>
      <c r="F244" s="16">
        <v>2.2551000000000001</v>
      </c>
      <c r="G244" s="17"/>
      <c r="J244" s="56"/>
    </row>
    <row r="245" spans="1:10">
      <c r="A245" s="15">
        <v>42368</v>
      </c>
      <c r="B245" s="16">
        <v>10.9473</v>
      </c>
      <c r="C245" s="16">
        <v>24.706499999999998</v>
      </c>
      <c r="D245" s="16">
        <v>36.7438</v>
      </c>
      <c r="E245" s="16">
        <v>83.666499999999999</v>
      </c>
      <c r="F245" s="16">
        <v>2.0533999999999999</v>
      </c>
      <c r="G245" s="17"/>
      <c r="J245" s="51"/>
    </row>
    <row r="246" spans="1:10">
      <c r="A246" s="15">
        <v>42460</v>
      </c>
      <c r="B246" s="16">
        <v>10.404400000000001</v>
      </c>
      <c r="C246" s="16">
        <v>24.7849</v>
      </c>
      <c r="D246" s="16">
        <v>35.971499999999999</v>
      </c>
      <c r="E246" s="16">
        <v>78.029899999999998</v>
      </c>
      <c r="F246" s="16">
        <v>2.3896999999999999</v>
      </c>
      <c r="G246" s="17"/>
      <c r="J246" s="51"/>
    </row>
    <row r="247" spans="1:10">
      <c r="A247" s="15">
        <v>42551</v>
      </c>
      <c r="B247" s="16">
        <v>10.6167</v>
      </c>
      <c r="C247" s="16">
        <v>23.801300000000001</v>
      </c>
      <c r="D247" s="16">
        <v>36.239699999999999</v>
      </c>
      <c r="E247" s="16">
        <v>78.755200000000002</v>
      </c>
      <c r="F247" s="16">
        <v>2.5807000000000002</v>
      </c>
      <c r="G247" s="17"/>
      <c r="J247" s="51"/>
    </row>
    <row r="248" spans="1:10">
      <c r="A248" s="15">
        <v>42643</v>
      </c>
      <c r="B248" s="16">
        <v>10.501200000000001</v>
      </c>
      <c r="C248" s="16">
        <v>22.947500000000002</v>
      </c>
      <c r="D248" s="16">
        <v>35.545000000000002</v>
      </c>
      <c r="E248" s="16">
        <v>74.500100000000003</v>
      </c>
      <c r="F248" s="16">
        <v>2.8239999999999998</v>
      </c>
      <c r="G248" s="17"/>
      <c r="J248" s="51"/>
    </row>
    <row r="249" spans="1:10">
      <c r="A249" s="15">
        <v>42734</v>
      </c>
      <c r="B249" s="16">
        <v>9.9525000000000006</v>
      </c>
      <c r="C249" s="16">
        <v>21.636700000000001</v>
      </c>
      <c r="D249" s="16">
        <v>34.113399999999999</v>
      </c>
      <c r="E249" s="16">
        <v>71.177700000000002</v>
      </c>
      <c r="F249" s="16">
        <v>2.9622999999999999</v>
      </c>
      <c r="G249" s="17"/>
      <c r="J249" s="51"/>
    </row>
    <row r="250" spans="1:10">
      <c r="A250" s="15">
        <v>42825</v>
      </c>
      <c r="B250" s="16">
        <v>7.8574000000000002</v>
      </c>
      <c r="C250" s="16">
        <v>16.6112</v>
      </c>
      <c r="D250" s="16">
        <v>34.0732</v>
      </c>
      <c r="E250" s="16">
        <v>70.342100000000002</v>
      </c>
      <c r="F250" s="16">
        <v>3.0985</v>
      </c>
      <c r="G250" s="17"/>
      <c r="J250" s="51"/>
    </row>
    <row r="251" spans="1:10">
      <c r="A251" s="15">
        <v>42908</v>
      </c>
      <c r="B251" s="16">
        <v>7.1166999999999998</v>
      </c>
      <c r="C251" s="16">
        <v>15.2828</v>
      </c>
      <c r="D251" s="16">
        <v>34.341299999999997</v>
      </c>
      <c r="E251" s="16">
        <v>72.930499999999995</v>
      </c>
      <c r="F251" s="16">
        <v>1.0465</v>
      </c>
      <c r="G251" s="17"/>
      <c r="J251" s="51"/>
    </row>
    <row r="252" spans="1:10">
      <c r="A252" s="15">
        <v>43007</v>
      </c>
      <c r="B252" s="16">
        <v>6.0179999999999998</v>
      </c>
      <c r="C252" s="16">
        <v>12.622299999999999</v>
      </c>
      <c r="D252" s="16">
        <v>34.929600000000001</v>
      </c>
      <c r="E252" s="16">
        <v>73.311999999999998</v>
      </c>
      <c r="F252" s="16">
        <v>1.0199</v>
      </c>
      <c r="G252" s="17"/>
      <c r="J252" s="51"/>
    </row>
    <row r="253" spans="1:10">
      <c r="A253" s="84" t="s">
        <v>715</v>
      </c>
      <c r="B253" s="85"/>
      <c r="C253" s="85"/>
      <c r="D253" s="85"/>
      <c r="E253" s="85"/>
      <c r="F253" s="85"/>
      <c r="G253" s="85"/>
      <c r="J253" s="51"/>
    </row>
    <row r="254" spans="1:10">
      <c r="A254" s="18" t="s">
        <v>760</v>
      </c>
      <c r="B254" s="18" t="s">
        <v>740</v>
      </c>
      <c r="C254" s="18" t="s">
        <v>741</v>
      </c>
      <c r="D254" s="18" t="s">
        <v>742</v>
      </c>
      <c r="E254" s="18" t="s">
        <v>744</v>
      </c>
      <c r="F254" s="18" t="s">
        <v>745</v>
      </c>
      <c r="G254" s="18" t="s">
        <v>746</v>
      </c>
      <c r="J254" s="51"/>
    </row>
    <row r="255" spans="1:10">
      <c r="A255" s="15">
        <v>41361</v>
      </c>
      <c r="B255" s="16">
        <v>6.1524999999999999</v>
      </c>
      <c r="C255" s="16">
        <v>13.5656</v>
      </c>
      <c r="D255" s="16">
        <v>36.651699999999998</v>
      </c>
      <c r="E255" s="16">
        <v>80.453500000000005</v>
      </c>
      <c r="F255" s="16">
        <v>1.4071</v>
      </c>
      <c r="G255" s="17"/>
      <c r="J255" s="51"/>
    </row>
    <row r="256" spans="1:10">
      <c r="A256" s="15">
        <v>41453</v>
      </c>
      <c r="B256" s="16">
        <v>5.8380000000000001</v>
      </c>
      <c r="C256" s="16">
        <v>13.3317</v>
      </c>
      <c r="D256" s="16">
        <v>39.375799999999998</v>
      </c>
      <c r="E256" s="16">
        <v>93.465000000000003</v>
      </c>
      <c r="F256" s="16">
        <v>1.9750000000000001</v>
      </c>
      <c r="G256" s="17"/>
      <c r="J256" s="51"/>
    </row>
    <row r="257" spans="1:10">
      <c r="A257" s="15">
        <v>41547</v>
      </c>
      <c r="B257" s="16">
        <v>6.3044000000000002</v>
      </c>
      <c r="C257" s="16">
        <v>15.040699999999999</v>
      </c>
      <c r="D257" s="16">
        <v>41.7286</v>
      </c>
      <c r="E257" s="16">
        <v>103.19840000000001</v>
      </c>
      <c r="F257" s="16">
        <v>1.9569000000000001</v>
      </c>
      <c r="G257" s="17"/>
      <c r="J257" s="51"/>
    </row>
    <row r="258" spans="1:10">
      <c r="A258" s="15">
        <v>41638</v>
      </c>
      <c r="B258" s="16">
        <v>6.9842000000000004</v>
      </c>
      <c r="C258" s="16">
        <v>16.610299999999999</v>
      </c>
      <c r="D258" s="16">
        <v>33.725299999999997</v>
      </c>
      <c r="E258" s="16">
        <v>84.152000000000001</v>
      </c>
      <c r="F258" s="16">
        <v>1.7503</v>
      </c>
      <c r="G258" s="17"/>
      <c r="J258" s="51"/>
    </row>
    <row r="259" spans="1:10">
      <c r="A259" s="15">
        <v>41726</v>
      </c>
      <c r="B259" s="16">
        <v>7.5243000000000002</v>
      </c>
      <c r="C259" s="16">
        <v>17.574200000000001</v>
      </c>
      <c r="D259" s="16">
        <v>32.8827</v>
      </c>
      <c r="E259" s="16">
        <v>80.725300000000004</v>
      </c>
      <c r="F259" s="16">
        <v>1.7672000000000001</v>
      </c>
      <c r="G259" s="17"/>
      <c r="J259" s="51"/>
    </row>
    <row r="260" spans="1:10">
      <c r="A260" s="15">
        <v>41820</v>
      </c>
      <c r="B260" s="16">
        <v>7.0305999999999997</v>
      </c>
      <c r="C260" s="16">
        <v>17.473099999999999</v>
      </c>
      <c r="D260" s="16">
        <v>38.842300000000002</v>
      </c>
      <c r="E260" s="16">
        <v>100.2208</v>
      </c>
      <c r="F260" s="16">
        <v>1.5545</v>
      </c>
      <c r="G260" s="17"/>
      <c r="J260" s="51"/>
    </row>
    <row r="261" spans="1:10">
      <c r="A261" s="15">
        <v>41912</v>
      </c>
      <c r="B261" s="16">
        <v>5.7484000000000002</v>
      </c>
      <c r="C261" s="16">
        <v>14.1241</v>
      </c>
      <c r="D261" s="16">
        <v>38.335799999999999</v>
      </c>
      <c r="E261" s="16">
        <v>93.786699999999996</v>
      </c>
      <c r="F261" s="16">
        <v>2.5053000000000001</v>
      </c>
      <c r="G261" s="17"/>
      <c r="J261" s="51"/>
    </row>
    <row r="262" spans="1:10">
      <c r="A262" s="15">
        <v>42003</v>
      </c>
      <c r="B262" s="16">
        <v>5.3522999999999996</v>
      </c>
      <c r="C262" s="16">
        <v>13.120699999999999</v>
      </c>
      <c r="D262" s="16">
        <v>37.741</v>
      </c>
      <c r="E262" s="16">
        <v>91.425600000000003</v>
      </c>
      <c r="F262" s="16">
        <v>2.6633</v>
      </c>
      <c r="G262" s="17"/>
      <c r="J262" s="51"/>
    </row>
    <row r="263" spans="1:10">
      <c r="A263" s="15">
        <v>42094</v>
      </c>
      <c r="B263" s="16">
        <v>5.5537999999999998</v>
      </c>
      <c r="C263" s="16">
        <v>13.5383</v>
      </c>
      <c r="D263" s="16">
        <v>40.572600000000001</v>
      </c>
      <c r="E263" s="16">
        <v>98.437399999999997</v>
      </c>
      <c r="F263" s="16">
        <v>2.5143</v>
      </c>
      <c r="G263" s="17"/>
      <c r="J263" s="51"/>
    </row>
    <row r="264" spans="1:10">
      <c r="A264" s="15">
        <v>42185</v>
      </c>
      <c r="B264" s="16">
        <v>5.1073000000000004</v>
      </c>
      <c r="C264" s="16">
        <v>13.1257</v>
      </c>
      <c r="D264" s="16">
        <v>38.896299999999997</v>
      </c>
      <c r="E264" s="16">
        <v>99.698899999999995</v>
      </c>
      <c r="F264" s="16">
        <v>1.9770000000000001</v>
      </c>
      <c r="G264" s="17"/>
      <c r="J264" s="51"/>
    </row>
    <row r="265" spans="1:10">
      <c r="A265" s="15">
        <v>42277</v>
      </c>
      <c r="B265" s="16">
        <v>4.3455000000000004</v>
      </c>
      <c r="C265" s="16">
        <v>10.9352</v>
      </c>
      <c r="D265" s="16">
        <v>40.713000000000001</v>
      </c>
      <c r="E265" s="16">
        <v>104.9616</v>
      </c>
      <c r="F265" s="16">
        <v>1.8834</v>
      </c>
      <c r="G265" s="17"/>
      <c r="J265" s="50"/>
    </row>
    <row r="266" spans="1:10">
      <c r="A266" s="15">
        <v>42368</v>
      </c>
      <c r="B266" s="16">
        <v>3.9359999999999999</v>
      </c>
      <c r="C266" s="16">
        <v>10.087</v>
      </c>
      <c r="D266" s="16">
        <v>42.067900000000002</v>
      </c>
      <c r="E266" s="16">
        <v>113.13979999999999</v>
      </c>
      <c r="F266" s="16">
        <v>1.6229</v>
      </c>
      <c r="G266" s="17"/>
      <c r="J266" s="56"/>
    </row>
    <row r="267" spans="1:10">
      <c r="A267" s="15">
        <v>42460</v>
      </c>
      <c r="B267" s="16">
        <v>3.7909000000000002</v>
      </c>
      <c r="C267" s="16">
        <v>9.6763999999999992</v>
      </c>
      <c r="D267" s="16">
        <v>45.041800000000002</v>
      </c>
      <c r="E267" s="16">
        <v>120.14060000000001</v>
      </c>
      <c r="F267" s="16">
        <v>1.6516999999999999</v>
      </c>
      <c r="G267" s="17"/>
      <c r="J267" s="51"/>
    </row>
    <row r="268" spans="1:10">
      <c r="A268" s="15">
        <v>42551</v>
      </c>
      <c r="B268" s="16">
        <v>4.6760000000000002</v>
      </c>
      <c r="C268" s="16">
        <v>11.1859</v>
      </c>
      <c r="D268" s="16">
        <v>39.670099999999998</v>
      </c>
      <c r="E268" s="16">
        <v>88.8048</v>
      </c>
      <c r="F268" s="16">
        <v>1.7435</v>
      </c>
      <c r="G268" s="17"/>
      <c r="J268" s="51"/>
    </row>
    <row r="269" spans="1:10">
      <c r="A269" s="15">
        <v>42643</v>
      </c>
      <c r="B269" s="16">
        <v>4.8278999999999996</v>
      </c>
      <c r="C269" s="16">
        <v>11.8163</v>
      </c>
      <c r="D269" s="16">
        <v>27.804200000000002</v>
      </c>
      <c r="E269" s="16">
        <v>64.808199999999999</v>
      </c>
      <c r="F269" s="16">
        <v>2.1859999999999999</v>
      </c>
      <c r="G269" s="17"/>
      <c r="J269" s="51"/>
    </row>
    <row r="270" spans="1:10">
      <c r="A270" s="15">
        <v>42734</v>
      </c>
      <c r="B270" s="16">
        <v>6.4805999999999999</v>
      </c>
      <c r="C270" s="16">
        <v>16.232900000000001</v>
      </c>
      <c r="D270" s="16">
        <v>30.6709</v>
      </c>
      <c r="E270" s="16">
        <v>71.988399999999999</v>
      </c>
      <c r="F270" s="16">
        <v>2.3755999999999999</v>
      </c>
      <c r="G270" s="17"/>
      <c r="J270" s="51"/>
    </row>
    <row r="271" spans="1:10">
      <c r="A271" s="15">
        <v>42825</v>
      </c>
      <c r="B271" s="16">
        <v>6.1532</v>
      </c>
      <c r="C271" s="16">
        <v>15.2296</v>
      </c>
      <c r="D271" s="16">
        <v>30.579899999999999</v>
      </c>
      <c r="E271" s="16">
        <v>70.613</v>
      </c>
      <c r="F271" s="16">
        <v>2.3445</v>
      </c>
      <c r="G271" s="17"/>
      <c r="J271" s="51"/>
    </row>
    <row r="272" spans="1:10">
      <c r="A272" s="15">
        <v>42908</v>
      </c>
      <c r="B272" s="16">
        <v>5.9154</v>
      </c>
      <c r="C272" s="16">
        <v>13.657999999999999</v>
      </c>
      <c r="D272" s="16">
        <v>25.233599999999999</v>
      </c>
      <c r="E272" s="16">
        <v>59.8127</v>
      </c>
      <c r="F272" s="16">
        <v>1.633</v>
      </c>
      <c r="G272" s="17"/>
      <c r="J272" s="51"/>
    </row>
    <row r="273" spans="1:10">
      <c r="A273" s="15">
        <v>43007</v>
      </c>
      <c r="B273" s="16">
        <v>4.6173000000000002</v>
      </c>
      <c r="C273" s="16">
        <v>10.8035</v>
      </c>
      <c r="D273" s="16">
        <v>25.6966</v>
      </c>
      <c r="E273" s="16">
        <v>60.331099999999999</v>
      </c>
      <c r="F273" s="16">
        <v>1.6224000000000001</v>
      </c>
      <c r="G273" s="17"/>
      <c r="J273" s="51"/>
    </row>
    <row r="274" spans="1:10">
      <c r="A274" s="84" t="s">
        <v>778</v>
      </c>
      <c r="B274" s="85"/>
      <c r="C274" s="85"/>
      <c r="D274" s="85"/>
      <c r="E274" s="85"/>
      <c r="F274" s="85"/>
      <c r="G274" s="85"/>
      <c r="J274" s="51"/>
    </row>
    <row r="275" spans="1:10">
      <c r="A275" s="18" t="s">
        <v>760</v>
      </c>
      <c r="B275" s="18" t="s">
        <v>740</v>
      </c>
      <c r="C275" s="18" t="s">
        <v>741</v>
      </c>
      <c r="D275" s="18" t="s">
        <v>742</v>
      </c>
      <c r="E275" s="18" t="s">
        <v>744</v>
      </c>
      <c r="F275" s="18" t="s">
        <v>745</v>
      </c>
      <c r="G275" s="18" t="s">
        <v>746</v>
      </c>
      <c r="J275" s="51"/>
    </row>
    <row r="276" spans="1:10">
      <c r="A276" s="15">
        <v>41361</v>
      </c>
      <c r="B276" s="16">
        <v>1.5087999999999999</v>
      </c>
      <c r="C276" s="16">
        <v>3.7353000000000001</v>
      </c>
      <c r="D276" s="16">
        <v>46.403300000000002</v>
      </c>
      <c r="E276" s="16">
        <v>114.9692</v>
      </c>
      <c r="F276" s="65">
        <v>1.3879999999999999</v>
      </c>
      <c r="G276" s="17"/>
      <c r="J276" s="51"/>
    </row>
    <row r="277" spans="1:10">
      <c r="A277" s="15">
        <v>41453</v>
      </c>
      <c r="B277" s="16">
        <v>3.4802</v>
      </c>
      <c r="C277" s="16">
        <v>8.4047000000000001</v>
      </c>
      <c r="D277" s="16">
        <v>43.649500000000003</v>
      </c>
      <c r="E277" s="16">
        <v>105.5082</v>
      </c>
      <c r="F277" s="65">
        <v>1.0705</v>
      </c>
      <c r="G277" s="17"/>
      <c r="J277" s="51"/>
    </row>
    <row r="278" spans="1:10">
      <c r="A278" s="15">
        <v>41547</v>
      </c>
      <c r="B278" s="16">
        <v>5.5129000000000001</v>
      </c>
      <c r="C278" s="16">
        <v>13.1136</v>
      </c>
      <c r="D278" s="16">
        <v>40.177700000000002</v>
      </c>
      <c r="E278" s="16">
        <v>95.664100000000005</v>
      </c>
      <c r="F278" s="65">
        <v>0.89659999999999995</v>
      </c>
      <c r="G278" s="17"/>
      <c r="J278" s="51"/>
    </row>
    <row r="279" spans="1:10">
      <c r="A279" s="15">
        <v>41638</v>
      </c>
      <c r="B279" s="16">
        <v>6.1665999999999999</v>
      </c>
      <c r="C279" s="16">
        <v>16.5318</v>
      </c>
      <c r="D279" s="16">
        <v>42.484000000000002</v>
      </c>
      <c r="E279" s="16">
        <v>113.99079999999999</v>
      </c>
      <c r="F279" s="65">
        <v>1.0378000000000001</v>
      </c>
      <c r="G279" s="17"/>
      <c r="J279" s="51"/>
    </row>
    <row r="280" spans="1:10">
      <c r="A280" s="15">
        <v>41726</v>
      </c>
      <c r="B280" s="16">
        <v>7.4377000000000004</v>
      </c>
      <c r="C280" s="16">
        <v>17.912600000000001</v>
      </c>
      <c r="D280" s="16">
        <v>43.985500000000002</v>
      </c>
      <c r="E280" s="16">
        <v>103.3021</v>
      </c>
      <c r="F280" s="65">
        <v>1.0199</v>
      </c>
      <c r="G280" s="17"/>
      <c r="J280" s="51"/>
    </row>
    <row r="281" spans="1:10">
      <c r="A281" s="15">
        <v>41820</v>
      </c>
      <c r="B281" s="16">
        <v>6.4095000000000004</v>
      </c>
      <c r="C281" s="16">
        <v>18.8521</v>
      </c>
      <c r="D281" s="16">
        <v>28.057600000000001</v>
      </c>
      <c r="E281" s="16">
        <v>94.717299999999994</v>
      </c>
      <c r="F281" s="65">
        <v>3.3555999999999999</v>
      </c>
      <c r="G281" s="17"/>
      <c r="J281" s="51"/>
    </row>
    <row r="282" spans="1:10">
      <c r="A282" s="15">
        <v>41912</v>
      </c>
      <c r="B282" s="16">
        <v>6.1826999999999996</v>
      </c>
      <c r="C282" s="16">
        <v>17.820799999999998</v>
      </c>
      <c r="D282" s="16">
        <v>60.135300000000001</v>
      </c>
      <c r="E282" s="16">
        <v>199.54990000000001</v>
      </c>
      <c r="F282" s="65">
        <v>1.6323000000000001</v>
      </c>
      <c r="G282" s="17"/>
      <c r="J282" s="51"/>
    </row>
    <row r="283" spans="1:10">
      <c r="A283" s="15">
        <v>42003</v>
      </c>
      <c r="B283" s="16">
        <v>4.6113999999999997</v>
      </c>
      <c r="C283" s="16">
        <v>14.1137</v>
      </c>
      <c r="D283" s="16">
        <v>57.993899999999996</v>
      </c>
      <c r="E283" s="16">
        <v>197.18299999999999</v>
      </c>
      <c r="F283" s="65">
        <v>1.3107</v>
      </c>
      <c r="G283" s="17"/>
      <c r="J283" s="51"/>
    </row>
    <row r="284" spans="1:10">
      <c r="A284" s="15">
        <v>42094</v>
      </c>
      <c r="B284" s="16">
        <v>4.4105999999999996</v>
      </c>
      <c r="C284" s="16">
        <v>12.640700000000001</v>
      </c>
      <c r="D284" s="16">
        <v>58.160299999999999</v>
      </c>
      <c r="E284" s="16">
        <v>193.93559999999999</v>
      </c>
      <c r="F284" s="65">
        <v>1.2524999999999999</v>
      </c>
      <c r="G284" s="17"/>
      <c r="J284" s="51"/>
    </row>
    <row r="285" spans="1:10">
      <c r="A285" s="15">
        <v>42185</v>
      </c>
      <c r="B285" s="16">
        <v>2.4308999999999998</v>
      </c>
      <c r="C285" s="16">
        <v>8.0292999999999992</v>
      </c>
      <c r="D285" s="16">
        <v>57.586300000000001</v>
      </c>
      <c r="E285" s="16">
        <v>186.23599999999999</v>
      </c>
      <c r="F285" s="65">
        <v>1.2859</v>
      </c>
      <c r="G285" s="17"/>
      <c r="J285" s="51"/>
    </row>
    <row r="286" spans="1:10">
      <c r="A286" s="15">
        <v>42277</v>
      </c>
      <c r="B286" s="16">
        <v>0.70530000000000004</v>
      </c>
      <c r="C286" s="16">
        <v>2.3271999999999999</v>
      </c>
      <c r="D286" s="16">
        <v>56.459000000000003</v>
      </c>
      <c r="E286" s="16">
        <v>185.24430000000001</v>
      </c>
      <c r="F286" s="65">
        <v>1.3455999999999999</v>
      </c>
      <c r="G286" s="17"/>
      <c r="J286" s="51"/>
    </row>
    <row r="287" spans="1:10">
      <c r="A287" s="15">
        <v>42368</v>
      </c>
      <c r="B287" s="16">
        <v>1.0940000000000001</v>
      </c>
      <c r="C287" s="16">
        <v>3.5716000000000001</v>
      </c>
      <c r="D287" s="16">
        <v>55.5792</v>
      </c>
      <c r="E287" s="16">
        <v>174.21860000000001</v>
      </c>
      <c r="F287" s="16">
        <v>1.4521999999999999</v>
      </c>
      <c r="G287" s="17"/>
      <c r="J287" s="50"/>
    </row>
    <row r="288" spans="1:10">
      <c r="A288" s="15">
        <v>42460</v>
      </c>
      <c r="B288" s="16">
        <v>7.1199999999999999E-2</v>
      </c>
      <c r="C288" s="16">
        <v>0.2291</v>
      </c>
      <c r="D288" s="16">
        <v>54.56</v>
      </c>
      <c r="E288" s="16">
        <v>169.10210000000001</v>
      </c>
      <c r="F288" s="16">
        <v>1.4320999999999999</v>
      </c>
      <c r="G288" s="17"/>
      <c r="J288" s="56"/>
    </row>
    <row r="289" spans="1:10">
      <c r="A289" s="15">
        <v>42551</v>
      </c>
      <c r="B289" s="16">
        <v>-1.5034000000000001</v>
      </c>
      <c r="C289" s="16">
        <v>-4.7911000000000001</v>
      </c>
      <c r="D289" s="16">
        <v>55.023299999999999</v>
      </c>
      <c r="E289" s="16">
        <v>172.6173</v>
      </c>
      <c r="F289" s="65">
        <v>2.9643000000000002</v>
      </c>
      <c r="G289" s="17"/>
      <c r="J289" s="51"/>
    </row>
    <row r="290" spans="1:10">
      <c r="A290" s="15">
        <v>42643</v>
      </c>
      <c r="B290" s="16">
        <v>-2.1366000000000001</v>
      </c>
      <c r="C290" s="16">
        <v>-6.9549000000000003</v>
      </c>
      <c r="D290" s="16">
        <v>55.9268</v>
      </c>
      <c r="E290" s="16">
        <v>180.4949</v>
      </c>
      <c r="F290" s="65">
        <v>3.0417999999999998</v>
      </c>
      <c r="G290" s="17"/>
      <c r="J290" s="51"/>
    </row>
    <row r="291" spans="1:10">
      <c r="A291" s="15">
        <v>42734</v>
      </c>
      <c r="B291" s="16">
        <v>-6.782</v>
      </c>
      <c r="C291" s="16">
        <v>-22.2835</v>
      </c>
      <c r="D291" s="16">
        <v>59.316499999999998</v>
      </c>
      <c r="E291" s="16">
        <v>206.09790000000001</v>
      </c>
      <c r="F291" s="65">
        <v>4.0769000000000002</v>
      </c>
      <c r="G291" s="17"/>
      <c r="J291" s="51"/>
    </row>
    <row r="292" spans="1:10">
      <c r="A292" s="15">
        <v>42825</v>
      </c>
      <c r="B292" s="16">
        <v>-8.8000000000000007</v>
      </c>
      <c r="C292" s="16">
        <v>-29.3779</v>
      </c>
      <c r="D292" s="16">
        <v>61.736499999999999</v>
      </c>
      <c r="E292" s="16">
        <v>225.92509999999999</v>
      </c>
      <c r="F292" s="65">
        <v>3.8896000000000002</v>
      </c>
      <c r="G292" s="17"/>
      <c r="J292" s="51"/>
    </row>
    <row r="293" spans="1:10">
      <c r="A293" s="15">
        <v>42908</v>
      </c>
      <c r="B293" s="16">
        <v>-10.5916</v>
      </c>
      <c r="C293" s="16">
        <v>-37.125</v>
      </c>
      <c r="D293" s="16">
        <v>62.348700000000001</v>
      </c>
      <c r="E293" s="16">
        <v>251.91820000000001</v>
      </c>
      <c r="F293" s="65">
        <v>3.5076999999999998</v>
      </c>
      <c r="G293" s="17"/>
      <c r="J293" s="51"/>
    </row>
    <row r="294" spans="1:10">
      <c r="A294" s="15">
        <v>43007</v>
      </c>
      <c r="B294" s="16">
        <v>-12.2707</v>
      </c>
      <c r="C294" s="16">
        <v>-45.855800000000002</v>
      </c>
      <c r="D294" s="16">
        <v>64.113900000000001</v>
      </c>
      <c r="E294" s="16">
        <v>291.89620000000002</v>
      </c>
      <c r="F294" s="65">
        <v>2.7515999999999998</v>
      </c>
      <c r="G294" s="17"/>
      <c r="J294" s="51"/>
    </row>
    <row r="295" spans="1:10">
      <c r="A295" s="84" t="s">
        <v>486</v>
      </c>
      <c r="B295" s="85"/>
      <c r="C295" s="85"/>
      <c r="D295" s="85"/>
      <c r="E295" s="85"/>
      <c r="F295" s="85"/>
      <c r="G295" s="85"/>
      <c r="J295" s="51"/>
    </row>
    <row r="296" spans="1:10">
      <c r="A296" s="18" t="s">
        <v>760</v>
      </c>
      <c r="B296" s="18" t="s">
        <v>740</v>
      </c>
      <c r="C296" s="18" t="s">
        <v>741</v>
      </c>
      <c r="D296" s="18" t="s">
        <v>742</v>
      </c>
      <c r="E296" s="18" t="s">
        <v>744</v>
      </c>
      <c r="F296" s="18" t="s">
        <v>745</v>
      </c>
      <c r="G296" s="18" t="s">
        <v>746</v>
      </c>
      <c r="J296" s="51"/>
    </row>
    <row r="297" spans="1:10">
      <c r="A297" s="15">
        <v>41361</v>
      </c>
      <c r="B297" s="16">
        <v>0.54220000000000002</v>
      </c>
      <c r="C297" s="16">
        <v>1.5347999999999999</v>
      </c>
      <c r="D297" s="16">
        <v>45.597999999999999</v>
      </c>
      <c r="E297" s="16">
        <v>130.0275</v>
      </c>
      <c r="F297" s="16">
        <v>0.70109999999999995</v>
      </c>
      <c r="G297" s="17"/>
      <c r="J297" s="51"/>
    </row>
    <row r="298" spans="1:10">
      <c r="A298" s="15">
        <v>41453</v>
      </c>
      <c r="B298" s="16">
        <v>0.51060000000000005</v>
      </c>
      <c r="C298" s="16">
        <v>1.5186999999999999</v>
      </c>
      <c r="D298" s="16">
        <v>43.712800000000001</v>
      </c>
      <c r="E298" s="16">
        <v>127.93300000000001</v>
      </c>
      <c r="F298" s="16">
        <v>0.5272</v>
      </c>
      <c r="G298" s="17"/>
      <c r="J298" s="51"/>
    </row>
    <row r="299" spans="1:10">
      <c r="A299" s="15">
        <v>41547</v>
      </c>
      <c r="B299" s="16">
        <v>-5.6630000000000003</v>
      </c>
      <c r="C299" s="16">
        <v>-16.3505</v>
      </c>
      <c r="D299" s="16">
        <v>47.259500000000003</v>
      </c>
      <c r="E299" s="16">
        <v>151.61369999999999</v>
      </c>
      <c r="F299" s="16">
        <v>0.498</v>
      </c>
      <c r="G299" s="17"/>
      <c r="J299" s="51"/>
    </row>
    <row r="300" spans="1:10">
      <c r="A300" s="15">
        <v>41638</v>
      </c>
      <c r="B300" s="16">
        <v>-5.0678000000000001</v>
      </c>
      <c r="C300" s="16">
        <v>-15.8813</v>
      </c>
      <c r="D300" s="16">
        <v>51.078499999999998</v>
      </c>
      <c r="E300" s="16">
        <v>172.32769999999999</v>
      </c>
      <c r="F300" s="16">
        <v>0.53129999999999999</v>
      </c>
      <c r="G300" s="17"/>
      <c r="J300" s="51"/>
    </row>
    <row r="301" spans="1:10">
      <c r="A301" s="15">
        <v>41726</v>
      </c>
      <c r="B301" s="16">
        <v>-3.5465</v>
      </c>
      <c r="C301" s="16">
        <v>-10.8649</v>
      </c>
      <c r="D301" s="16">
        <v>49.430900000000001</v>
      </c>
      <c r="E301" s="16">
        <v>163.56549999999999</v>
      </c>
      <c r="F301" s="16">
        <v>0.61719999999999997</v>
      </c>
      <c r="G301" s="17"/>
      <c r="J301" s="51"/>
    </row>
    <row r="302" spans="1:10">
      <c r="A302" s="15">
        <v>41820</v>
      </c>
      <c r="B302" s="16">
        <v>-4.3921999999999999</v>
      </c>
      <c r="C302" s="16">
        <v>-13.6557</v>
      </c>
      <c r="D302" s="16">
        <v>47.992199999999997</v>
      </c>
      <c r="E302" s="16">
        <v>159.41560000000001</v>
      </c>
      <c r="F302" s="16">
        <v>0.53369999999999995</v>
      </c>
      <c r="G302" s="17"/>
      <c r="J302" s="51"/>
    </row>
    <row r="303" spans="1:10">
      <c r="A303" s="15">
        <v>41912</v>
      </c>
      <c r="B303" s="16">
        <v>-4.4169</v>
      </c>
      <c r="C303" s="16">
        <v>-15.0733</v>
      </c>
      <c r="D303" s="16">
        <v>48.477800000000002</v>
      </c>
      <c r="E303" s="16">
        <v>177.29159999999999</v>
      </c>
      <c r="F303" s="16">
        <v>0.48249999999999998</v>
      </c>
      <c r="G303" s="17"/>
      <c r="J303" s="51"/>
    </row>
    <row r="304" spans="1:10">
      <c r="A304" s="15">
        <v>42003</v>
      </c>
      <c r="B304" s="16">
        <v>-3.7248999999999999</v>
      </c>
      <c r="C304" s="16">
        <v>-13.482799999999999</v>
      </c>
      <c r="D304" s="16">
        <v>50.268300000000004</v>
      </c>
      <c r="E304" s="16">
        <v>196.63740000000001</v>
      </c>
      <c r="F304" s="16">
        <v>0.40620000000000001</v>
      </c>
      <c r="G304" s="17"/>
      <c r="J304" s="51"/>
    </row>
    <row r="305" spans="1:10">
      <c r="A305" s="15">
        <v>42094</v>
      </c>
      <c r="B305" s="16">
        <v>-6.1140999999999996</v>
      </c>
      <c r="C305" s="16">
        <v>-22.1571</v>
      </c>
      <c r="D305" s="16">
        <v>51.626800000000003</v>
      </c>
      <c r="E305" s="16">
        <v>207.22040000000001</v>
      </c>
      <c r="F305" s="16">
        <v>0.42299999999999999</v>
      </c>
      <c r="G305" s="17"/>
      <c r="J305" s="51"/>
    </row>
    <row r="306" spans="1:10">
      <c r="A306" s="15">
        <v>42185</v>
      </c>
      <c r="B306" s="16">
        <v>-5.3521999999999998</v>
      </c>
      <c r="C306" s="16">
        <v>-20.753799999999998</v>
      </c>
      <c r="D306" s="16">
        <v>38.7121</v>
      </c>
      <c r="E306" s="16">
        <v>176.37620000000001</v>
      </c>
      <c r="F306" s="16">
        <v>0.65790000000000004</v>
      </c>
      <c r="G306" s="17"/>
      <c r="J306" s="51"/>
    </row>
    <row r="307" spans="1:10">
      <c r="A307" s="15">
        <v>42277</v>
      </c>
      <c r="B307" s="16">
        <v>-3.4485999999999999</v>
      </c>
      <c r="C307" s="16">
        <v>-13.508100000000001</v>
      </c>
      <c r="D307" s="16">
        <v>33.7684</v>
      </c>
      <c r="E307" s="16">
        <v>142.22389999999999</v>
      </c>
      <c r="F307" s="16">
        <v>0.58589999999999998</v>
      </c>
      <c r="G307" s="17"/>
      <c r="J307" s="51"/>
    </row>
    <row r="308" spans="1:10">
      <c r="A308" s="15">
        <v>42368</v>
      </c>
      <c r="B308" s="16">
        <v>-2.4112</v>
      </c>
      <c r="C308" s="16">
        <v>-10.0381</v>
      </c>
      <c r="D308" s="16">
        <v>33.149299999999997</v>
      </c>
      <c r="E308" s="16">
        <v>147.08940000000001</v>
      </c>
      <c r="F308" s="16">
        <v>0.49459999999999998</v>
      </c>
      <c r="G308" s="17"/>
      <c r="J308" s="51"/>
    </row>
    <row r="309" spans="1:10">
      <c r="A309" s="15">
        <v>42460</v>
      </c>
      <c r="B309" s="16">
        <v>-1.2161</v>
      </c>
      <c r="C309" s="16">
        <v>-4.9332000000000003</v>
      </c>
      <c r="D309" s="16">
        <v>49.739400000000003</v>
      </c>
      <c r="E309" s="16">
        <v>203.988</v>
      </c>
      <c r="F309" s="16">
        <v>0.441</v>
      </c>
      <c r="G309" s="17"/>
      <c r="J309" s="50"/>
    </row>
    <row r="310" spans="1:10">
      <c r="A310" s="15">
        <v>42551</v>
      </c>
      <c r="B310" s="16">
        <v>-0.27250000000000002</v>
      </c>
      <c r="C310" s="16">
        <v>-1.1496999999999999</v>
      </c>
      <c r="D310" s="16">
        <v>49.225299999999997</v>
      </c>
      <c r="E310" s="16">
        <v>191.15199999999999</v>
      </c>
      <c r="F310" s="16">
        <v>0.38919999999999999</v>
      </c>
      <c r="G310" s="17"/>
      <c r="J310" s="56"/>
    </row>
    <row r="311" spans="1:10">
      <c r="A311" s="15">
        <v>42643</v>
      </c>
      <c r="B311" s="16">
        <v>1.2985</v>
      </c>
      <c r="C311" s="16">
        <v>5.0953999999999997</v>
      </c>
      <c r="D311" s="16">
        <v>48.095300000000002</v>
      </c>
      <c r="E311" s="16">
        <v>175.7654</v>
      </c>
      <c r="F311" s="16">
        <v>0.44069999999999998</v>
      </c>
      <c r="G311" s="17"/>
      <c r="J311" s="51"/>
    </row>
    <row r="312" spans="1:10">
      <c r="A312" s="15">
        <v>42734</v>
      </c>
      <c r="B312" s="16">
        <v>2.0804999999999998</v>
      </c>
      <c r="C312" s="16">
        <v>8.5553000000000008</v>
      </c>
      <c r="D312" s="16">
        <v>46.568300000000001</v>
      </c>
      <c r="E312" s="16">
        <v>177.33619999999999</v>
      </c>
      <c r="F312" s="16">
        <v>0.42299999999999999</v>
      </c>
      <c r="G312" s="17"/>
      <c r="J312" s="51"/>
    </row>
    <row r="313" spans="1:10">
      <c r="A313" s="15">
        <v>42825</v>
      </c>
      <c r="B313" s="16">
        <v>2.0910000000000002</v>
      </c>
      <c r="C313" s="16">
        <v>8.1097999999999999</v>
      </c>
      <c r="D313" s="16">
        <v>45.885300000000001</v>
      </c>
      <c r="E313" s="16">
        <v>168.38740000000001</v>
      </c>
      <c r="F313" s="16">
        <v>0.47699999999999998</v>
      </c>
      <c r="G313" s="17"/>
      <c r="J313" s="51"/>
    </row>
    <row r="314" spans="1:10">
      <c r="A314" s="15">
        <v>42908</v>
      </c>
      <c r="B314" s="16">
        <v>2.9388999999999998</v>
      </c>
      <c r="C314" s="16">
        <v>11.0091</v>
      </c>
      <c r="D314" s="16">
        <v>45.179699999999997</v>
      </c>
      <c r="E314" s="16">
        <v>163.38999999999999</v>
      </c>
      <c r="F314" s="16">
        <v>0.57620000000000005</v>
      </c>
      <c r="G314" s="17"/>
      <c r="J314" s="51"/>
    </row>
    <row r="315" spans="1:10">
      <c r="A315" s="15">
        <v>43007</v>
      </c>
      <c r="B315" s="16">
        <v>2.8102999999999998</v>
      </c>
      <c r="C315" s="16">
        <v>9.8948</v>
      </c>
      <c r="D315" s="16">
        <v>43.534100000000002</v>
      </c>
      <c r="E315" s="16">
        <v>147.72370000000001</v>
      </c>
      <c r="F315" s="16">
        <v>0.61409999999999998</v>
      </c>
      <c r="G315" s="17"/>
      <c r="J315" s="51"/>
    </row>
    <row r="316" spans="1:10">
      <c r="A316" s="84" t="s">
        <v>483</v>
      </c>
      <c r="B316" s="85"/>
      <c r="C316" s="85"/>
      <c r="D316" s="85"/>
      <c r="E316" s="85"/>
      <c r="F316" s="85"/>
      <c r="G316" s="85"/>
      <c r="J316" s="51"/>
    </row>
    <row r="317" spans="1:10">
      <c r="A317" s="18" t="s">
        <v>760</v>
      </c>
      <c r="B317" s="18" t="s">
        <v>740</v>
      </c>
      <c r="C317" s="18" t="s">
        <v>741</v>
      </c>
      <c r="D317" s="18" t="s">
        <v>742</v>
      </c>
      <c r="E317" s="18" t="s">
        <v>744</v>
      </c>
      <c r="F317" s="18" t="s">
        <v>745</v>
      </c>
      <c r="G317" s="18" t="s">
        <v>746</v>
      </c>
      <c r="J317" s="51"/>
    </row>
    <row r="318" spans="1:10">
      <c r="A318" s="15">
        <v>41361</v>
      </c>
      <c r="B318" s="16">
        <v>5.4325999999999999</v>
      </c>
      <c r="C318" s="16">
        <v>14.9847</v>
      </c>
      <c r="D318" s="16">
        <v>25.6769</v>
      </c>
      <c r="E318" s="16">
        <v>70.510800000000003</v>
      </c>
      <c r="F318" s="16">
        <v>1.9177999999999999</v>
      </c>
      <c r="G318" s="17"/>
      <c r="J318" s="51"/>
    </row>
    <row r="319" spans="1:10">
      <c r="A319" s="15">
        <v>41453</v>
      </c>
      <c r="B319" s="16">
        <v>5.3895</v>
      </c>
      <c r="C319" s="16">
        <v>15.9824</v>
      </c>
      <c r="D319" s="16">
        <v>27.702000000000002</v>
      </c>
      <c r="E319" s="16">
        <v>83.752499999999998</v>
      </c>
      <c r="F319" s="16">
        <v>1.4785999999999999</v>
      </c>
      <c r="G319" s="17"/>
      <c r="J319" s="51"/>
    </row>
    <row r="320" spans="1:10">
      <c r="A320" s="15">
        <v>41547</v>
      </c>
      <c r="B320" s="16">
        <v>4.0317999999999996</v>
      </c>
      <c r="C320" s="16">
        <v>12.2737</v>
      </c>
      <c r="D320" s="16">
        <v>32.578099999999999</v>
      </c>
      <c r="E320" s="16">
        <v>106.6683</v>
      </c>
      <c r="F320" s="16">
        <v>1.6284000000000001</v>
      </c>
      <c r="G320" s="17"/>
      <c r="J320" s="51"/>
    </row>
    <row r="321" spans="1:10">
      <c r="A321" s="15">
        <v>41638</v>
      </c>
      <c r="B321" s="16">
        <v>3.6551999999999998</v>
      </c>
      <c r="C321" s="16">
        <v>11.218999999999999</v>
      </c>
      <c r="D321" s="16">
        <v>35.186199999999999</v>
      </c>
      <c r="E321" s="16">
        <v>116.55670000000001</v>
      </c>
      <c r="F321" s="16">
        <v>1.6831</v>
      </c>
      <c r="G321" s="17"/>
      <c r="J321" s="51"/>
    </row>
    <row r="322" spans="1:10">
      <c r="A322" s="15">
        <v>41726</v>
      </c>
      <c r="B322" s="16">
        <v>4.4661999999999997</v>
      </c>
      <c r="C322" s="16">
        <v>13.695399999999999</v>
      </c>
      <c r="D322" s="16">
        <v>35.335000000000001</v>
      </c>
      <c r="E322" s="16">
        <v>118.6551</v>
      </c>
      <c r="F322" s="16">
        <v>1.6208</v>
      </c>
      <c r="G322" s="17"/>
      <c r="J322" s="51"/>
    </row>
    <row r="323" spans="1:10">
      <c r="A323" s="15">
        <v>41820</v>
      </c>
      <c r="B323" s="16">
        <v>4.1238999999999999</v>
      </c>
      <c r="C323" s="16">
        <v>13.591200000000001</v>
      </c>
      <c r="D323" s="16">
        <v>35.591900000000003</v>
      </c>
      <c r="E323" s="16">
        <v>125.8411</v>
      </c>
      <c r="F323" s="16">
        <v>1.6352</v>
      </c>
      <c r="G323" s="17"/>
      <c r="J323" s="51"/>
    </row>
    <row r="324" spans="1:10">
      <c r="A324" s="15">
        <v>41912</v>
      </c>
      <c r="B324" s="16">
        <v>4.5750999999999999</v>
      </c>
      <c r="C324" s="16">
        <v>15.2896</v>
      </c>
      <c r="D324" s="16">
        <v>37.378</v>
      </c>
      <c r="E324" s="16">
        <v>127.15470000000001</v>
      </c>
      <c r="F324" s="16">
        <v>1.7049000000000001</v>
      </c>
      <c r="G324" s="17"/>
      <c r="J324" s="51"/>
    </row>
    <row r="325" spans="1:10">
      <c r="A325" s="15">
        <v>42003</v>
      </c>
      <c r="B325" s="16">
        <v>4.8162000000000003</v>
      </c>
      <c r="C325" s="16">
        <v>16.243500000000001</v>
      </c>
      <c r="D325" s="16">
        <v>31.259899999999998</v>
      </c>
      <c r="E325" s="16">
        <v>107.1831</v>
      </c>
      <c r="F325" s="16">
        <v>1.8101</v>
      </c>
      <c r="G325" s="17"/>
      <c r="J325" s="51"/>
    </row>
    <row r="326" spans="1:10">
      <c r="A326" s="15">
        <v>42094</v>
      </c>
      <c r="B326" s="16">
        <v>4.0305999999999997</v>
      </c>
      <c r="C326" s="16">
        <v>13.5923</v>
      </c>
      <c r="D326" s="16">
        <v>30.8734</v>
      </c>
      <c r="E326" s="16">
        <v>104.5224</v>
      </c>
      <c r="F326" s="16">
        <v>1.8001</v>
      </c>
      <c r="G326" s="17"/>
      <c r="J326" s="51"/>
    </row>
    <row r="327" spans="1:10">
      <c r="A327" s="15">
        <v>42185</v>
      </c>
      <c r="B327" s="16">
        <v>3.7776000000000001</v>
      </c>
      <c r="C327" s="16">
        <v>13.5022</v>
      </c>
      <c r="D327" s="16">
        <v>32.415100000000002</v>
      </c>
      <c r="E327" s="16">
        <v>117.07080000000001</v>
      </c>
      <c r="F327" s="16">
        <v>1.5791999999999999</v>
      </c>
      <c r="G327" s="17"/>
      <c r="J327" s="51"/>
    </row>
    <row r="328" spans="1:10">
      <c r="A328" s="15">
        <v>42277</v>
      </c>
      <c r="B328" s="16">
        <v>2.8845000000000001</v>
      </c>
      <c r="C328" s="16">
        <v>9.9994999999999994</v>
      </c>
      <c r="D328" s="16">
        <v>32.619300000000003</v>
      </c>
      <c r="E328" s="16">
        <v>115.1604</v>
      </c>
      <c r="F328" s="16">
        <v>1.601</v>
      </c>
      <c r="G328" s="17"/>
      <c r="J328" s="51"/>
    </row>
    <row r="329" spans="1:10">
      <c r="A329" s="15">
        <v>42368</v>
      </c>
      <c r="B329" s="16">
        <v>3.3365</v>
      </c>
      <c r="C329" s="16">
        <v>11.3337</v>
      </c>
      <c r="D329" s="16">
        <v>30.044599999999999</v>
      </c>
      <c r="E329" s="16">
        <v>101.1772</v>
      </c>
      <c r="F329" s="16">
        <v>1.7053</v>
      </c>
      <c r="G329" s="17"/>
      <c r="J329" s="51"/>
    </row>
    <row r="330" spans="1:10">
      <c r="A330" s="15">
        <v>42460</v>
      </c>
      <c r="B330" s="16">
        <v>3.5190999999999999</v>
      </c>
      <c r="C330" s="16">
        <v>11.7033</v>
      </c>
      <c r="D330" s="16">
        <v>30.091799999999999</v>
      </c>
      <c r="E330" s="16">
        <v>98.407600000000002</v>
      </c>
      <c r="F330" s="16">
        <v>1.8438000000000001</v>
      </c>
      <c r="G330" s="17"/>
      <c r="J330" s="51"/>
    </row>
    <row r="331" spans="1:10">
      <c r="A331" s="15">
        <v>42551</v>
      </c>
      <c r="B331" s="16">
        <v>3.7627999999999999</v>
      </c>
      <c r="C331" s="16">
        <v>13.059200000000001</v>
      </c>
      <c r="D331" s="16">
        <v>30.8</v>
      </c>
      <c r="E331" s="16">
        <v>102.9418</v>
      </c>
      <c r="F331" s="16">
        <v>1.6204000000000001</v>
      </c>
      <c r="G331" s="17"/>
      <c r="J331" s="50"/>
    </row>
    <row r="332" spans="1:10">
      <c r="A332" s="15">
        <v>42643</v>
      </c>
      <c r="B332" s="16">
        <v>4.9367000000000001</v>
      </c>
      <c r="C332" s="16">
        <v>16.622599999999998</v>
      </c>
      <c r="D332" s="16">
        <v>29.962</v>
      </c>
      <c r="E332" s="16">
        <v>96.499300000000005</v>
      </c>
      <c r="F332" s="16">
        <v>1.6617999999999999</v>
      </c>
      <c r="G332" s="17"/>
      <c r="J332" s="56"/>
    </row>
    <row r="333" spans="1:10">
      <c r="A333" s="15">
        <v>42734</v>
      </c>
      <c r="B333" s="16">
        <v>4.7637</v>
      </c>
      <c r="C333" s="16">
        <v>14.7379</v>
      </c>
      <c r="D333" s="16">
        <v>27.285900000000002</v>
      </c>
      <c r="E333" s="16">
        <v>77.386099999999999</v>
      </c>
      <c r="F333" s="16">
        <v>1.5081</v>
      </c>
      <c r="G333" s="17"/>
      <c r="J333" s="51"/>
    </row>
    <row r="334" spans="1:10">
      <c r="A334" s="15">
        <v>42825</v>
      </c>
      <c r="B334" s="16">
        <v>4.8163999999999998</v>
      </c>
      <c r="C334" s="16">
        <v>14.5566</v>
      </c>
      <c r="D334" s="16">
        <v>26.752700000000001</v>
      </c>
      <c r="E334" s="16">
        <v>74.679599999999994</v>
      </c>
      <c r="F334" s="16">
        <v>1.5461</v>
      </c>
      <c r="G334" s="17"/>
      <c r="J334" s="51"/>
    </row>
    <row r="335" spans="1:10">
      <c r="A335" s="15">
        <v>42908</v>
      </c>
      <c r="B335" s="16">
        <v>4.5804</v>
      </c>
      <c r="C335" s="16">
        <v>14.548</v>
      </c>
      <c r="D335" s="16">
        <v>28.858499999999999</v>
      </c>
      <c r="E335" s="16">
        <v>87.171800000000005</v>
      </c>
      <c r="F335" s="16">
        <v>1.4597</v>
      </c>
      <c r="G335" s="17"/>
      <c r="J335" s="51"/>
    </row>
    <row r="336" spans="1:10">
      <c r="A336" s="15">
        <v>43007</v>
      </c>
      <c r="B336" s="16">
        <v>4.6295000000000002</v>
      </c>
      <c r="C336" s="16">
        <v>14.056800000000001</v>
      </c>
      <c r="D336" s="16">
        <v>28.7788</v>
      </c>
      <c r="E336" s="16">
        <v>82.439300000000003</v>
      </c>
      <c r="F336" s="16">
        <v>1.4678</v>
      </c>
      <c r="G336" s="17"/>
      <c r="J336" s="51"/>
    </row>
    <row r="337" spans="1:10">
      <c r="A337" s="84" t="s">
        <v>705</v>
      </c>
      <c r="B337" s="85"/>
      <c r="C337" s="85"/>
      <c r="D337" s="85"/>
      <c r="E337" s="85"/>
      <c r="F337" s="85"/>
      <c r="G337" s="85"/>
      <c r="J337" s="51"/>
    </row>
    <row r="338" spans="1:10">
      <c r="A338" s="18" t="s">
        <v>760</v>
      </c>
      <c r="B338" s="18" t="s">
        <v>740</v>
      </c>
      <c r="C338" s="18" t="s">
        <v>741</v>
      </c>
      <c r="D338" s="18" t="s">
        <v>742</v>
      </c>
      <c r="E338" s="18" t="s">
        <v>744</v>
      </c>
      <c r="F338" s="18" t="s">
        <v>745</v>
      </c>
      <c r="G338" s="18" t="s">
        <v>746</v>
      </c>
      <c r="J338" s="51"/>
    </row>
    <row r="339" spans="1:10">
      <c r="A339" s="15">
        <v>41361</v>
      </c>
      <c r="B339" s="16">
        <v>11.7837</v>
      </c>
      <c r="C339" s="16">
        <v>24.838799999999999</v>
      </c>
      <c r="D339" s="16">
        <v>14.5344</v>
      </c>
      <c r="E339" s="16">
        <v>30.664000000000001</v>
      </c>
      <c r="F339" s="16">
        <v>1.3392999999999999</v>
      </c>
      <c r="G339" s="17"/>
      <c r="J339" s="51"/>
    </row>
    <row r="340" spans="1:10">
      <c r="A340" s="15">
        <v>41453</v>
      </c>
      <c r="B340" s="16">
        <v>12.7197</v>
      </c>
      <c r="C340" s="16">
        <v>28.120100000000001</v>
      </c>
      <c r="D340" s="16">
        <v>16.377199999999998</v>
      </c>
      <c r="E340" s="16">
        <v>35.82</v>
      </c>
      <c r="F340" s="16">
        <v>0.95379999999999998</v>
      </c>
      <c r="G340" s="17"/>
      <c r="J340" s="51"/>
    </row>
    <row r="341" spans="1:10">
      <c r="A341" s="15">
        <v>41547</v>
      </c>
      <c r="B341" s="16">
        <v>12.295500000000001</v>
      </c>
      <c r="C341" s="16">
        <v>26.217199999999998</v>
      </c>
      <c r="D341" s="16">
        <v>15.014699999999999</v>
      </c>
      <c r="E341" s="16">
        <v>31.622399999999999</v>
      </c>
      <c r="F341" s="16">
        <v>1.1830000000000001</v>
      </c>
      <c r="G341" s="17"/>
      <c r="J341" s="51"/>
    </row>
    <row r="342" spans="1:10">
      <c r="A342" s="15">
        <v>41638</v>
      </c>
      <c r="B342" s="16">
        <v>11.8711</v>
      </c>
      <c r="C342" s="16">
        <v>25.347300000000001</v>
      </c>
      <c r="D342" s="16">
        <v>14.5009</v>
      </c>
      <c r="E342" s="16">
        <v>30.6465</v>
      </c>
      <c r="F342" s="16">
        <v>1.1631</v>
      </c>
      <c r="G342" s="17"/>
      <c r="J342" s="51"/>
    </row>
    <row r="343" spans="1:10">
      <c r="A343" s="15">
        <v>41726</v>
      </c>
      <c r="B343" s="16">
        <v>11.661300000000001</v>
      </c>
      <c r="C343" s="16">
        <v>24.134399999999999</v>
      </c>
      <c r="D343" s="16">
        <v>13.814500000000001</v>
      </c>
      <c r="E343" s="16">
        <v>28.114599999999999</v>
      </c>
      <c r="F343" s="16">
        <v>1.3703000000000001</v>
      </c>
      <c r="G343" s="17"/>
      <c r="J343" s="51"/>
    </row>
    <row r="344" spans="1:10">
      <c r="A344" s="15">
        <v>41820</v>
      </c>
      <c r="B344" s="16">
        <v>11.994300000000001</v>
      </c>
      <c r="C344" s="16">
        <v>25.998000000000001</v>
      </c>
      <c r="D344" s="16">
        <v>16.989899999999999</v>
      </c>
      <c r="E344" s="16">
        <v>36.544800000000002</v>
      </c>
      <c r="F344" s="16">
        <v>1.0068999999999999</v>
      </c>
      <c r="G344" s="17"/>
      <c r="J344" s="51"/>
    </row>
    <row r="345" spans="1:10">
      <c r="A345" s="15">
        <v>41912</v>
      </c>
      <c r="B345" s="16">
        <v>11.266500000000001</v>
      </c>
      <c r="C345" s="16">
        <v>23.9377</v>
      </c>
      <c r="D345" s="16">
        <v>16.892399999999999</v>
      </c>
      <c r="E345" s="16">
        <v>36.170200000000001</v>
      </c>
      <c r="F345" s="16">
        <v>1.0014000000000001</v>
      </c>
      <c r="G345" s="17"/>
      <c r="J345" s="51"/>
    </row>
    <row r="346" spans="1:10">
      <c r="A346" s="15">
        <v>42003</v>
      </c>
      <c r="B346" s="16">
        <v>10.728300000000001</v>
      </c>
      <c r="C346" s="16">
        <v>22.564599999999999</v>
      </c>
      <c r="D346" s="16">
        <v>15.5434</v>
      </c>
      <c r="E346" s="16">
        <v>32.551200000000001</v>
      </c>
      <c r="F346" s="16">
        <v>1.0610999999999999</v>
      </c>
      <c r="G346" s="17"/>
      <c r="J346" s="51"/>
    </row>
    <row r="347" spans="1:10">
      <c r="A347" s="15">
        <v>42094</v>
      </c>
      <c r="B347" s="16">
        <v>10.561999999999999</v>
      </c>
      <c r="C347" s="16">
        <v>21.568999999999999</v>
      </c>
      <c r="D347" s="16">
        <v>15.004200000000001</v>
      </c>
      <c r="E347" s="16">
        <v>30.734300000000001</v>
      </c>
      <c r="F347" s="16">
        <v>1.1958</v>
      </c>
      <c r="G347" s="17"/>
      <c r="J347" s="51"/>
    </row>
    <row r="348" spans="1:10">
      <c r="A348" s="15">
        <v>42185</v>
      </c>
      <c r="B348" s="16">
        <v>10.208600000000001</v>
      </c>
      <c r="C348" s="16">
        <v>22.835100000000001</v>
      </c>
      <c r="D348" s="16">
        <v>22.906199999999998</v>
      </c>
      <c r="E348" s="16">
        <v>53.025700000000001</v>
      </c>
      <c r="F348" s="16">
        <v>1.2464999999999999</v>
      </c>
      <c r="G348" s="17"/>
      <c r="J348" s="51"/>
    </row>
    <row r="349" spans="1:10">
      <c r="A349" s="15">
        <v>42277</v>
      </c>
      <c r="B349" s="16">
        <v>9.8224</v>
      </c>
      <c r="C349" s="16">
        <v>21.526299999999999</v>
      </c>
      <c r="D349" s="16">
        <v>21.1845</v>
      </c>
      <c r="E349" s="16">
        <v>47.400100000000002</v>
      </c>
      <c r="F349" s="16">
        <v>1.3443000000000001</v>
      </c>
      <c r="G349" s="17"/>
      <c r="J349" s="51"/>
    </row>
    <row r="350" spans="1:10">
      <c r="A350" s="15">
        <v>42368</v>
      </c>
      <c r="B350" s="16">
        <v>10.058</v>
      </c>
      <c r="C350" s="16">
        <v>21.6846</v>
      </c>
      <c r="D350" s="16">
        <v>20.048999999999999</v>
      </c>
      <c r="E350" s="16">
        <v>44.340899999999998</v>
      </c>
      <c r="F350" s="16">
        <v>1.3529</v>
      </c>
      <c r="G350" s="17"/>
      <c r="J350" s="51"/>
    </row>
    <row r="351" spans="1:10">
      <c r="A351" s="15">
        <v>42460</v>
      </c>
      <c r="B351" s="16">
        <v>10.0487</v>
      </c>
      <c r="C351" s="16">
        <v>21.502199999999998</v>
      </c>
      <c r="D351" s="16">
        <v>19.7546</v>
      </c>
      <c r="E351" s="16">
        <v>43.894300000000001</v>
      </c>
      <c r="F351" s="16">
        <v>1.4822</v>
      </c>
      <c r="G351" s="17"/>
      <c r="J351" s="51"/>
    </row>
    <row r="352" spans="1:10">
      <c r="A352" s="15">
        <v>42551</v>
      </c>
      <c r="B352" s="16">
        <v>11.041600000000001</v>
      </c>
      <c r="C352" s="16">
        <v>24.720700000000001</v>
      </c>
      <c r="D352" s="16">
        <v>19.830100000000002</v>
      </c>
      <c r="E352" s="16">
        <v>43.124299999999998</v>
      </c>
      <c r="F352" s="16">
        <v>1.1891</v>
      </c>
      <c r="G352" s="17"/>
      <c r="J352" s="51"/>
    </row>
    <row r="353" spans="1:10">
      <c r="A353" s="15">
        <v>42643</v>
      </c>
      <c r="B353" s="16">
        <v>11.1214</v>
      </c>
      <c r="C353" s="16">
        <v>24.190100000000001</v>
      </c>
      <c r="D353" s="16">
        <v>18.394400000000001</v>
      </c>
      <c r="E353" s="16">
        <v>39.037799999999997</v>
      </c>
      <c r="F353" s="16">
        <v>1.2839</v>
      </c>
      <c r="G353" s="17"/>
      <c r="J353" s="50"/>
    </row>
    <row r="354" spans="1:10">
      <c r="A354" s="15">
        <v>42734</v>
      </c>
      <c r="B354" s="16">
        <v>11.193099999999999</v>
      </c>
      <c r="C354" s="16">
        <v>24.262799999999999</v>
      </c>
      <c r="D354" s="16">
        <v>17.7044</v>
      </c>
      <c r="E354" s="16">
        <v>37.683700000000002</v>
      </c>
      <c r="F354" s="16">
        <v>1.1997</v>
      </c>
      <c r="G354" s="17"/>
      <c r="J354" s="56"/>
    </row>
    <row r="355" spans="1:10">
      <c r="A355" s="15">
        <v>42825</v>
      </c>
      <c r="B355" s="16">
        <v>11.7685</v>
      </c>
      <c r="C355" s="16">
        <v>25.130600000000001</v>
      </c>
      <c r="D355" s="16">
        <v>16.942799999999998</v>
      </c>
      <c r="E355" s="16">
        <v>34.896799999999999</v>
      </c>
      <c r="F355" s="16">
        <v>1.3333999999999999</v>
      </c>
      <c r="G355" s="17"/>
      <c r="J355" s="51"/>
    </row>
    <row r="356" spans="1:10">
      <c r="A356" s="15">
        <v>42908</v>
      </c>
      <c r="B356" s="16">
        <v>12.3291</v>
      </c>
      <c r="C356" s="16">
        <v>26.306100000000001</v>
      </c>
      <c r="D356" s="16">
        <v>19.494199999999999</v>
      </c>
      <c r="E356" s="16">
        <v>40.850999999999999</v>
      </c>
      <c r="F356" s="16">
        <v>1.0684</v>
      </c>
      <c r="G356" s="17"/>
      <c r="J356" s="51"/>
    </row>
    <row r="357" spans="1:10">
      <c r="A357" s="15">
        <v>43007</v>
      </c>
      <c r="B357" s="16">
        <v>12.2521</v>
      </c>
      <c r="C357" s="16">
        <v>25.860900000000001</v>
      </c>
      <c r="D357" s="16">
        <v>18.126300000000001</v>
      </c>
      <c r="E357" s="16">
        <v>38.066899999999997</v>
      </c>
      <c r="F357" s="16">
        <v>1.1912</v>
      </c>
      <c r="G357" s="17"/>
      <c r="J357" s="51"/>
    </row>
    <row r="358" spans="1:10">
      <c r="A358" s="15">
        <v>41547</v>
      </c>
      <c r="B358" s="16">
        <v>12.295500000000001</v>
      </c>
      <c r="C358" s="16">
        <v>26.217199999999998</v>
      </c>
      <c r="D358" s="16">
        <v>15.014699999999999</v>
      </c>
      <c r="E358" s="16">
        <v>31.622399999999999</v>
      </c>
      <c r="F358" s="16">
        <v>1.1830000000000001</v>
      </c>
      <c r="J358" s="51"/>
    </row>
    <row r="359" spans="1:10">
      <c r="A359" s="15">
        <v>41638</v>
      </c>
      <c r="B359" s="16">
        <v>11.8711</v>
      </c>
      <c r="C359" s="16">
        <v>25.347300000000001</v>
      </c>
      <c r="D359" s="16">
        <v>14.5009</v>
      </c>
      <c r="E359" s="16">
        <v>30.6465</v>
      </c>
      <c r="F359" s="16">
        <v>1.1631</v>
      </c>
      <c r="J359" s="51"/>
    </row>
    <row r="360" spans="1:10">
      <c r="A360" s="15">
        <v>41726</v>
      </c>
      <c r="B360" s="16">
        <v>11.661300000000001</v>
      </c>
      <c r="C360" s="16">
        <v>24.134399999999999</v>
      </c>
      <c r="D360" s="16">
        <v>13.814500000000001</v>
      </c>
      <c r="E360" s="16">
        <v>28.114599999999999</v>
      </c>
      <c r="F360" s="16">
        <v>1.3703000000000001</v>
      </c>
      <c r="J360" s="51"/>
    </row>
    <row r="361" spans="1:10">
      <c r="A361" s="15">
        <v>41820</v>
      </c>
      <c r="B361" s="16">
        <v>11.994300000000001</v>
      </c>
      <c r="C361" s="16">
        <v>25.998000000000001</v>
      </c>
      <c r="D361" s="16">
        <v>16.989899999999999</v>
      </c>
      <c r="E361" s="16">
        <v>36.544800000000002</v>
      </c>
      <c r="F361" s="16">
        <v>1.0068999999999999</v>
      </c>
      <c r="J361" s="51"/>
    </row>
    <row r="362" spans="1:10">
      <c r="A362" s="15">
        <v>41912</v>
      </c>
      <c r="B362" s="16">
        <v>11.266500000000001</v>
      </c>
      <c r="C362" s="16">
        <v>23.9377</v>
      </c>
      <c r="D362" s="16">
        <v>16.892399999999999</v>
      </c>
      <c r="E362" s="16">
        <v>36.170200000000001</v>
      </c>
      <c r="F362" s="16">
        <v>1.0014000000000001</v>
      </c>
      <c r="J362" s="51"/>
    </row>
    <row r="363" spans="1:10">
      <c r="A363" s="15">
        <v>42003</v>
      </c>
      <c r="B363" s="16">
        <v>10.728300000000001</v>
      </c>
      <c r="C363" s="16">
        <v>22.564599999999999</v>
      </c>
      <c r="D363" s="16">
        <v>15.5434</v>
      </c>
      <c r="E363" s="16">
        <v>32.551200000000001</v>
      </c>
      <c r="F363" s="16">
        <v>1.0610999999999999</v>
      </c>
      <c r="J363" s="51"/>
    </row>
    <row r="364" spans="1:10">
      <c r="A364" s="15">
        <v>42094</v>
      </c>
      <c r="B364" s="16">
        <v>10.561999999999999</v>
      </c>
      <c r="C364" s="16">
        <v>21.568999999999999</v>
      </c>
      <c r="D364" s="16">
        <v>15.004200000000001</v>
      </c>
      <c r="E364" s="16">
        <v>30.734300000000001</v>
      </c>
      <c r="F364" s="16">
        <v>1.1958</v>
      </c>
      <c r="J364" s="51"/>
    </row>
    <row r="365" spans="1:10">
      <c r="A365" s="15">
        <v>42185</v>
      </c>
      <c r="B365" s="16">
        <v>10.208600000000001</v>
      </c>
      <c r="C365" s="16">
        <v>22.835100000000001</v>
      </c>
      <c r="D365" s="16">
        <v>22.906199999999998</v>
      </c>
      <c r="E365" s="16">
        <v>53.025700000000001</v>
      </c>
      <c r="F365" s="16">
        <v>1.2464999999999999</v>
      </c>
      <c r="J365" s="51"/>
    </row>
    <row r="366" spans="1:10">
      <c r="A366" s="15">
        <v>42277</v>
      </c>
      <c r="B366" s="16">
        <v>9.8224</v>
      </c>
      <c r="C366" s="16">
        <v>21.526299999999999</v>
      </c>
      <c r="D366" s="16">
        <v>21.1845</v>
      </c>
      <c r="E366" s="16">
        <v>47.400100000000002</v>
      </c>
      <c r="F366" s="16">
        <v>1.3443000000000001</v>
      </c>
      <c r="J366" s="51"/>
    </row>
    <row r="367" spans="1:10">
      <c r="A367" s="15">
        <v>42368</v>
      </c>
      <c r="B367" s="16">
        <v>10.058</v>
      </c>
      <c r="C367" s="16">
        <v>21.6846</v>
      </c>
      <c r="D367" s="16">
        <v>20.048999999999999</v>
      </c>
      <c r="E367" s="16">
        <v>44.340899999999998</v>
      </c>
      <c r="F367" s="16">
        <v>1.3529</v>
      </c>
      <c r="J367" s="51"/>
    </row>
    <row r="368" spans="1:10">
      <c r="A368" s="15">
        <v>42460</v>
      </c>
      <c r="B368" s="16">
        <v>10.0487</v>
      </c>
      <c r="C368" s="16">
        <v>21.502199999999998</v>
      </c>
      <c r="D368" s="16">
        <v>19.7546</v>
      </c>
      <c r="E368" s="16">
        <v>43.894300000000001</v>
      </c>
      <c r="F368" s="16">
        <v>1.4822</v>
      </c>
      <c r="J368" s="51"/>
    </row>
    <row r="369" spans="1:10">
      <c r="A369" s="15">
        <v>42551</v>
      </c>
      <c r="B369" s="16">
        <v>11.041600000000001</v>
      </c>
      <c r="C369" s="16">
        <v>24.720700000000001</v>
      </c>
      <c r="D369" s="16">
        <v>19.830100000000002</v>
      </c>
      <c r="E369" s="16">
        <v>43.124299999999998</v>
      </c>
      <c r="F369" s="16">
        <v>1.1891</v>
      </c>
      <c r="J369" s="51"/>
    </row>
    <row r="370" spans="1:10">
      <c r="A370" s="15">
        <v>42643</v>
      </c>
      <c r="B370" s="16">
        <v>11.1214</v>
      </c>
      <c r="C370" s="16">
        <v>24.190100000000001</v>
      </c>
      <c r="D370" s="16">
        <v>18.394400000000001</v>
      </c>
      <c r="E370" s="16">
        <v>39.037799999999997</v>
      </c>
      <c r="F370" s="16">
        <v>1.2839</v>
      </c>
      <c r="J370" s="51"/>
    </row>
    <row r="371" spans="1:10">
      <c r="A371" s="15">
        <v>42734</v>
      </c>
      <c r="B371" s="16">
        <v>11.193099999999999</v>
      </c>
      <c r="C371" s="16">
        <v>24.262799999999999</v>
      </c>
      <c r="D371" s="16">
        <v>17.7044</v>
      </c>
      <c r="E371" s="16">
        <v>37.683700000000002</v>
      </c>
      <c r="F371" s="16">
        <v>1.1997</v>
      </c>
      <c r="J371" s="51"/>
    </row>
    <row r="372" spans="1:10">
      <c r="A372" s="15">
        <v>42825</v>
      </c>
      <c r="B372" s="16">
        <v>11.7685</v>
      </c>
      <c r="C372" s="16">
        <v>25.130600000000001</v>
      </c>
      <c r="D372" s="16">
        <v>16.942799999999998</v>
      </c>
      <c r="E372" s="16">
        <v>34.896799999999999</v>
      </c>
      <c r="F372" s="16">
        <v>1.3333999999999999</v>
      </c>
      <c r="J372" s="51"/>
    </row>
    <row r="373" spans="1:10">
      <c r="A373" s="15">
        <v>42908</v>
      </c>
      <c r="B373" s="16">
        <v>12.3291</v>
      </c>
      <c r="C373" s="16">
        <v>26.306100000000001</v>
      </c>
      <c r="D373" s="16">
        <v>19.494199999999999</v>
      </c>
      <c r="E373" s="16">
        <v>40.850999999999999</v>
      </c>
      <c r="F373" s="16">
        <v>1.0684</v>
      </c>
      <c r="J373" s="51"/>
    </row>
    <row r="374" spans="1:10">
      <c r="A374" s="72">
        <v>43007</v>
      </c>
      <c r="B374" s="16">
        <v>12.2521</v>
      </c>
      <c r="C374" s="16">
        <v>25.860900000000001</v>
      </c>
      <c r="D374" s="16">
        <v>18.126300000000001</v>
      </c>
      <c r="E374" s="16">
        <v>38.066899999999997</v>
      </c>
      <c r="F374" s="16">
        <v>1.1912</v>
      </c>
      <c r="J374" s="51"/>
    </row>
    <row r="375" spans="1:10">
      <c r="A375" s="51"/>
      <c r="B375" s="51"/>
      <c r="C375" s="51"/>
      <c r="D375" s="50"/>
      <c r="E375" s="51"/>
      <c r="F375" s="51"/>
      <c r="J375" s="51"/>
    </row>
    <row r="376" spans="1:10">
      <c r="A376" s="51"/>
      <c r="B376" s="51"/>
      <c r="C376" s="51"/>
      <c r="D376" s="67"/>
      <c r="E376" s="51"/>
      <c r="F376" s="51"/>
      <c r="J376" s="51"/>
    </row>
    <row r="377" spans="1:10">
      <c r="A377" s="51"/>
      <c r="B377" s="51"/>
      <c r="C377" s="51"/>
      <c r="D377" s="67"/>
      <c r="E377" s="51"/>
      <c r="F377" s="51"/>
      <c r="J377" s="51"/>
    </row>
    <row r="378" spans="1:10">
      <c r="A378" s="51"/>
      <c r="B378" s="51"/>
      <c r="C378" s="51"/>
      <c r="D378" s="67"/>
      <c r="E378" s="51"/>
      <c r="F378" s="51"/>
      <c r="J378" s="51"/>
    </row>
    <row r="379" spans="1:10">
      <c r="A379" s="51"/>
      <c r="B379" s="51"/>
      <c r="C379" s="51"/>
      <c r="D379" s="67"/>
      <c r="E379" s="51"/>
      <c r="F379" s="51"/>
      <c r="J379" s="51"/>
    </row>
    <row r="380" spans="1:10">
      <c r="A380" s="51"/>
      <c r="B380" s="51"/>
      <c r="C380" s="51"/>
      <c r="D380" s="67"/>
      <c r="E380" s="51"/>
      <c r="F380" s="51"/>
      <c r="J380" s="51"/>
    </row>
    <row r="381" spans="1:10">
      <c r="A381" s="51"/>
      <c r="B381" s="51"/>
      <c r="C381" s="51"/>
      <c r="D381" s="67"/>
      <c r="E381" s="51"/>
      <c r="F381" s="51"/>
      <c r="J381" s="51"/>
    </row>
    <row r="382" spans="1:10">
      <c r="A382" s="51"/>
      <c r="B382" s="51"/>
      <c r="C382" s="51"/>
      <c r="D382" s="67"/>
      <c r="E382" s="51"/>
      <c r="F382" s="51"/>
      <c r="J382" s="51"/>
    </row>
    <row r="383" spans="1:10">
      <c r="A383" s="51"/>
      <c r="B383" s="51"/>
      <c r="C383" s="51"/>
      <c r="D383" s="67"/>
      <c r="E383" s="51"/>
      <c r="F383" s="51"/>
      <c r="J383" s="51"/>
    </row>
    <row r="384" spans="1:10">
      <c r="A384" s="51"/>
      <c r="B384" s="51"/>
      <c r="C384" s="51"/>
      <c r="D384" s="51"/>
      <c r="E384" s="51"/>
      <c r="F384" s="51"/>
      <c r="G384" s="67"/>
      <c r="H384" s="51"/>
      <c r="I384" s="51"/>
      <c r="J384" s="51"/>
    </row>
    <row r="385" spans="1:10">
      <c r="A385" s="51"/>
      <c r="B385" s="51"/>
      <c r="C385" s="51"/>
      <c r="D385" s="51"/>
      <c r="E385" s="51"/>
      <c r="F385" s="51"/>
      <c r="G385" s="67"/>
      <c r="H385" s="51"/>
      <c r="I385" s="51"/>
      <c r="J385" s="51"/>
    </row>
    <row r="386" spans="1:10">
      <c r="A386" s="51"/>
      <c r="B386" s="51"/>
      <c r="C386" s="51"/>
      <c r="D386" s="51"/>
      <c r="E386" s="51"/>
      <c r="F386" s="51"/>
      <c r="G386" s="67"/>
      <c r="H386" s="51"/>
      <c r="I386" s="51"/>
      <c r="J386" s="51"/>
    </row>
    <row r="387" spans="1:10">
      <c r="A387" s="51"/>
      <c r="B387" s="51"/>
      <c r="C387" s="51"/>
      <c r="D387" s="51"/>
      <c r="E387" s="51"/>
      <c r="F387" s="51"/>
      <c r="G387" s="67"/>
      <c r="H387" s="51"/>
      <c r="I387" s="51"/>
      <c r="J387" s="51"/>
    </row>
    <row r="389" spans="1:10">
      <c r="A389" s="51"/>
      <c r="B389" s="51"/>
      <c r="C389" s="51"/>
      <c r="D389" s="51"/>
      <c r="E389" s="51"/>
      <c r="F389" s="51"/>
      <c r="G389" s="67"/>
      <c r="H389" s="51"/>
      <c r="I389" s="51"/>
      <c r="J389" s="51"/>
    </row>
    <row r="390" spans="1:10">
      <c r="A390" s="51"/>
      <c r="B390" s="51"/>
      <c r="C390" s="51"/>
      <c r="D390" s="51"/>
      <c r="E390" s="51"/>
      <c r="F390" s="51"/>
      <c r="G390" s="67"/>
      <c r="H390" s="51"/>
      <c r="I390" s="51"/>
      <c r="J390" s="51"/>
    </row>
    <row r="391" spans="1:10">
      <c r="A391" s="51"/>
      <c r="B391" s="51"/>
      <c r="C391" s="51"/>
      <c r="D391" s="51"/>
      <c r="E391" s="51"/>
      <c r="F391" s="51"/>
      <c r="G391" s="67"/>
      <c r="H391" s="51"/>
      <c r="I391" s="51"/>
      <c r="J391" s="51"/>
    </row>
    <row r="392" spans="1:10">
      <c r="A392" s="51"/>
      <c r="B392" s="51"/>
      <c r="C392" s="51"/>
      <c r="D392" s="51"/>
      <c r="E392" s="51"/>
      <c r="F392" s="51"/>
      <c r="G392" s="67"/>
      <c r="H392" s="51"/>
      <c r="I392" s="51"/>
      <c r="J392" s="51"/>
    </row>
    <row r="393" spans="1:10">
      <c r="A393" s="51"/>
      <c r="B393" s="51"/>
      <c r="C393" s="51"/>
      <c r="D393" s="51"/>
      <c r="E393" s="51"/>
      <c r="F393" s="51"/>
      <c r="G393" s="67"/>
      <c r="H393" s="51"/>
      <c r="I393" s="51"/>
      <c r="J393" s="51"/>
    </row>
    <row r="394" spans="1:10">
      <c r="A394" s="52"/>
      <c r="B394" s="52"/>
      <c r="C394" s="52"/>
      <c r="D394" s="52"/>
      <c r="E394" s="52"/>
      <c r="F394" s="52"/>
      <c r="G394" s="74"/>
      <c r="H394" s="52"/>
      <c r="I394" s="52"/>
      <c r="J394" s="52"/>
    </row>
    <row r="395" spans="1:10">
      <c r="A395" s="52"/>
      <c r="B395" s="52"/>
      <c r="C395" s="52"/>
      <c r="D395" s="52"/>
      <c r="E395" s="52"/>
      <c r="F395" s="52"/>
      <c r="G395" s="74"/>
      <c r="H395" s="52"/>
      <c r="I395" s="52"/>
      <c r="J395" s="52"/>
    </row>
    <row r="396" spans="1:10">
      <c r="A396" s="52"/>
      <c r="B396" s="52"/>
      <c r="C396" s="52"/>
      <c r="D396" s="52"/>
      <c r="E396" s="52"/>
      <c r="F396" s="52"/>
      <c r="G396" s="74"/>
      <c r="H396" s="52"/>
      <c r="I396" s="52"/>
      <c r="J396" s="52"/>
    </row>
    <row r="397" spans="1:10">
      <c r="A397" s="52"/>
      <c r="B397" s="52"/>
      <c r="C397" s="52"/>
      <c r="D397" s="52"/>
      <c r="E397" s="52"/>
      <c r="F397" s="52"/>
      <c r="G397" s="74"/>
      <c r="H397" s="52"/>
      <c r="I397" s="52"/>
      <c r="J397" s="52"/>
    </row>
    <row r="398" spans="1:10">
      <c r="A398" s="52"/>
      <c r="B398" s="52"/>
      <c r="C398" s="52"/>
      <c r="D398" s="52"/>
      <c r="E398" s="52"/>
      <c r="F398" s="52"/>
      <c r="G398" s="74"/>
      <c r="H398" s="52"/>
      <c r="I398" s="52"/>
      <c r="J398" s="52"/>
    </row>
    <row r="399" spans="1:10">
      <c r="A399" s="52"/>
      <c r="B399" s="52"/>
      <c r="C399" s="52"/>
      <c r="D399" s="52"/>
      <c r="E399" s="52"/>
      <c r="F399" s="52"/>
      <c r="G399" s="74"/>
      <c r="H399" s="52"/>
      <c r="I399" s="52"/>
      <c r="J399" s="52"/>
    </row>
    <row r="400" spans="1:10">
      <c r="A400" s="52"/>
      <c r="B400" s="52"/>
      <c r="C400" s="52"/>
      <c r="D400" s="52"/>
      <c r="E400" s="52"/>
      <c r="F400" s="52"/>
      <c r="G400" s="74"/>
      <c r="H400" s="52"/>
      <c r="I400" s="52"/>
      <c r="J400" s="52"/>
    </row>
    <row r="401" spans="1:10">
      <c r="A401" s="52"/>
      <c r="B401" s="52"/>
      <c r="C401" s="52"/>
      <c r="D401" s="52"/>
      <c r="E401" s="52"/>
      <c r="F401" s="52"/>
      <c r="G401" s="74"/>
      <c r="H401" s="52"/>
      <c r="I401" s="52"/>
      <c r="J401" s="52"/>
    </row>
  </sheetData>
  <mergeCells count="17">
    <mergeCell ref="A274:G274"/>
    <mergeCell ref="A316:G316"/>
    <mergeCell ref="A337:G337"/>
    <mergeCell ref="A148:G148"/>
    <mergeCell ref="A1:G1"/>
    <mergeCell ref="A22:G22"/>
    <mergeCell ref="A85:G85"/>
    <mergeCell ref="A64:G64"/>
    <mergeCell ref="A106:G106"/>
    <mergeCell ref="A43:G43"/>
    <mergeCell ref="A127:G127"/>
    <mergeCell ref="A169:G169"/>
    <mergeCell ref="A190:G190"/>
    <mergeCell ref="A232:G232"/>
    <mergeCell ref="A211:G211"/>
    <mergeCell ref="A253:G253"/>
    <mergeCell ref="A295:G29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91"/>
  <sheetViews>
    <sheetView workbookViewId="0"/>
  </sheetViews>
  <sheetFormatPr defaultColWidth="14.42578125" defaultRowHeight="15.75" customHeight="1"/>
  <cols>
    <col min="1" max="1" width="56.42578125" customWidth="1"/>
    <col min="2" max="2" width="97.42578125" customWidth="1"/>
    <col min="3" max="3" width="28.140625" customWidth="1"/>
  </cols>
  <sheetData>
    <row r="1" spans="1:3" ht="15.75" customHeight="1">
      <c r="A1" s="1" t="s">
        <v>0</v>
      </c>
      <c r="B1" s="1" t="s">
        <v>1</v>
      </c>
      <c r="C1" s="1" t="s">
        <v>2</v>
      </c>
    </row>
    <row r="2" spans="1:3" ht="15.75" customHeight="1">
      <c r="A2" s="7" t="s">
        <v>3</v>
      </c>
      <c r="B2" s="7" t="s">
        <v>26</v>
      </c>
      <c r="C2" s="9">
        <v>42368</v>
      </c>
    </row>
    <row r="3" spans="1:3" ht="15.75" customHeight="1">
      <c r="A3" s="7" t="s">
        <v>36</v>
      </c>
      <c r="B3" s="7" t="s">
        <v>41</v>
      </c>
      <c r="C3" s="9">
        <v>42355</v>
      </c>
    </row>
    <row r="4" spans="1:3" ht="15.75" customHeight="1">
      <c r="A4" s="7" t="s">
        <v>44</v>
      </c>
      <c r="B4" s="7" t="s">
        <v>49</v>
      </c>
      <c r="C4" s="9">
        <v>42348</v>
      </c>
    </row>
    <row r="5" spans="1:3" ht="15.75" customHeight="1">
      <c r="A5" s="3" t="s">
        <v>55</v>
      </c>
      <c r="B5" s="3" t="s">
        <v>59</v>
      </c>
      <c r="C5" s="8">
        <v>42346</v>
      </c>
    </row>
    <row r="6" spans="1:3" ht="15.75" customHeight="1">
      <c r="A6" s="7" t="s">
        <v>64</v>
      </c>
      <c r="B6" s="7" t="s">
        <v>68</v>
      </c>
      <c r="C6" s="9">
        <v>42338</v>
      </c>
    </row>
    <row r="7" spans="1:3" ht="15.75" customHeight="1">
      <c r="A7" s="3" t="s">
        <v>72</v>
      </c>
      <c r="B7" s="3" t="s">
        <v>77</v>
      </c>
      <c r="C7" s="4">
        <v>42333</v>
      </c>
    </row>
    <row r="8" spans="1:3" ht="15.75" customHeight="1">
      <c r="A8" s="3" t="s">
        <v>82</v>
      </c>
      <c r="B8" s="3" t="s">
        <v>84</v>
      </c>
      <c r="C8" s="4">
        <v>42328</v>
      </c>
    </row>
    <row r="9" spans="1:3" ht="15.75" customHeight="1">
      <c r="A9" s="7" t="s">
        <v>91</v>
      </c>
      <c r="B9" s="7" t="s">
        <v>96</v>
      </c>
      <c r="C9" s="10">
        <v>42317</v>
      </c>
    </row>
    <row r="10" spans="1:3" ht="15.75" customHeight="1">
      <c r="A10" s="7" t="s">
        <v>82</v>
      </c>
      <c r="B10" s="7" t="s">
        <v>111</v>
      </c>
      <c r="C10" s="9">
        <v>42305</v>
      </c>
    </row>
    <row r="11" spans="1:3" ht="15.75" customHeight="1">
      <c r="A11" s="7" t="s">
        <v>118</v>
      </c>
      <c r="B11" s="7" t="s">
        <v>124</v>
      </c>
      <c r="C11" s="9">
        <v>42300</v>
      </c>
    </row>
    <row r="12" spans="1:3" ht="15.75" customHeight="1">
      <c r="A12" s="3" t="s">
        <v>29</v>
      </c>
      <c r="B12" s="3" t="s">
        <v>134</v>
      </c>
      <c r="C12" s="4">
        <v>42299</v>
      </c>
    </row>
    <row r="13" spans="1:3" ht="15.75" customHeight="1">
      <c r="A13" s="7" t="s">
        <v>140</v>
      </c>
      <c r="B13" s="7" t="s">
        <v>145</v>
      </c>
      <c r="C13" s="9">
        <v>42299</v>
      </c>
    </row>
    <row r="14" spans="1:3" ht="15.75" customHeight="1">
      <c r="A14" s="3" t="s">
        <v>92</v>
      </c>
      <c r="B14" s="3" t="s">
        <v>152</v>
      </c>
      <c r="C14" s="4">
        <v>42297</v>
      </c>
    </row>
    <row r="15" spans="1:3" ht="15.75" customHeight="1">
      <c r="A15" s="3" t="s">
        <v>158</v>
      </c>
      <c r="B15" s="3" t="s">
        <v>160</v>
      </c>
      <c r="C15" s="4">
        <v>42296</v>
      </c>
    </row>
    <row r="16" spans="1:3" ht="15.75" customHeight="1">
      <c r="A16" s="7" t="s">
        <v>82</v>
      </c>
      <c r="B16" s="7" t="s">
        <v>173</v>
      </c>
      <c r="C16" s="9">
        <v>42293</v>
      </c>
    </row>
    <row r="17" spans="1:3" ht="15.75" customHeight="1">
      <c r="A17" s="7" t="s">
        <v>180</v>
      </c>
      <c r="B17" s="7" t="s">
        <v>185</v>
      </c>
      <c r="C17" s="10">
        <v>42282</v>
      </c>
    </row>
    <row r="18" spans="1:3" ht="15.75" customHeight="1">
      <c r="A18" s="3" t="s">
        <v>147</v>
      </c>
      <c r="B18" s="3" t="s">
        <v>189</v>
      </c>
      <c r="C18" s="8">
        <v>42278</v>
      </c>
    </row>
    <row r="19" spans="1:3" ht="15.75" customHeight="1">
      <c r="A19" s="7" t="s">
        <v>112</v>
      </c>
      <c r="B19" s="7" t="s">
        <v>199</v>
      </c>
      <c r="C19" s="10">
        <v>42278</v>
      </c>
    </row>
    <row r="20" spans="1:3" ht="15.75" customHeight="1">
      <c r="A20" s="7" t="s">
        <v>135</v>
      </c>
      <c r="B20" s="7" t="s">
        <v>208</v>
      </c>
      <c r="C20" s="9">
        <v>42277</v>
      </c>
    </row>
    <row r="21" spans="1:3" ht="15.75" customHeight="1">
      <c r="A21" s="3" t="s">
        <v>212</v>
      </c>
      <c r="B21" s="3" t="s">
        <v>216</v>
      </c>
      <c r="C21" s="4">
        <v>42275</v>
      </c>
    </row>
    <row r="22" spans="1:3" ht="15.75" customHeight="1">
      <c r="A22" s="7" t="s">
        <v>222</v>
      </c>
      <c r="B22" s="7" t="s">
        <v>227</v>
      </c>
      <c r="C22" s="9">
        <v>42275</v>
      </c>
    </row>
    <row r="23" spans="1:3" ht="15.75" customHeight="1">
      <c r="A23" s="7" t="s">
        <v>15</v>
      </c>
      <c r="B23" s="7" t="s">
        <v>242</v>
      </c>
      <c r="C23" s="9">
        <v>42269</v>
      </c>
    </row>
    <row r="25" spans="1:3" ht="15.75" customHeight="1">
      <c r="A25" s="7" t="s">
        <v>246</v>
      </c>
      <c r="B25" s="7" t="s">
        <v>248</v>
      </c>
      <c r="C25" s="9">
        <v>42263</v>
      </c>
    </row>
    <row r="26" spans="1:3" ht="15.75" customHeight="1">
      <c r="A26" s="3" t="s">
        <v>182</v>
      </c>
      <c r="B26" s="3" t="s">
        <v>253</v>
      </c>
      <c r="C26" s="4">
        <v>42258</v>
      </c>
    </row>
    <row r="27" spans="1:3" ht="15.75" customHeight="1">
      <c r="A27" s="7" t="s">
        <v>182</v>
      </c>
      <c r="B27" s="7" t="s">
        <v>253</v>
      </c>
      <c r="C27" s="9">
        <v>42258</v>
      </c>
    </row>
    <row r="28" spans="1:3" ht="12.75">
      <c r="A28" s="7" t="s">
        <v>100</v>
      </c>
      <c r="B28" s="7" t="s">
        <v>262</v>
      </c>
      <c r="C28" s="9">
        <v>42243</v>
      </c>
    </row>
    <row r="29" spans="1:3" ht="12.75">
      <c r="A29" s="3" t="s">
        <v>267</v>
      </c>
      <c r="B29" s="3" t="s">
        <v>270</v>
      </c>
      <c r="C29" s="4">
        <v>42243</v>
      </c>
    </row>
    <row r="30" spans="1:3" ht="12.75">
      <c r="A30" s="7" t="s">
        <v>91</v>
      </c>
      <c r="B30" s="7" t="s">
        <v>275</v>
      </c>
      <c r="C30" s="9">
        <v>42240</v>
      </c>
    </row>
    <row r="31" spans="1:3" ht="12.75">
      <c r="A31" s="7" t="s">
        <v>7</v>
      </c>
      <c r="B31" s="7" t="s">
        <v>282</v>
      </c>
      <c r="C31" s="9">
        <v>42229</v>
      </c>
    </row>
    <row r="32" spans="1:3" ht="12.75">
      <c r="A32" s="3" t="s">
        <v>287</v>
      </c>
      <c r="B32" s="3" t="s">
        <v>289</v>
      </c>
      <c r="C32" s="4">
        <v>42229</v>
      </c>
    </row>
    <row r="33" spans="1:3" ht="12.75">
      <c r="A33" s="3" t="s">
        <v>217</v>
      </c>
      <c r="B33" s="3" t="s">
        <v>295</v>
      </c>
      <c r="C33" s="4">
        <v>42212</v>
      </c>
    </row>
    <row r="34" spans="1:3" ht="12.75">
      <c r="A34" s="3" t="s">
        <v>203</v>
      </c>
      <c r="B34" s="3" t="s">
        <v>302</v>
      </c>
      <c r="C34" s="4">
        <v>42209</v>
      </c>
    </row>
    <row r="35" spans="1:3" ht="12.75">
      <c r="A35" s="7" t="s">
        <v>244</v>
      </c>
      <c r="B35" s="7" t="s">
        <v>308</v>
      </c>
      <c r="C35" s="9">
        <v>42208</v>
      </c>
    </row>
    <row r="36" spans="1:3" ht="12.75">
      <c r="A36" s="7" t="s">
        <v>29</v>
      </c>
      <c r="B36" s="7" t="s">
        <v>314</v>
      </c>
      <c r="C36" s="10">
        <v>42191</v>
      </c>
    </row>
    <row r="37" spans="1:3" ht="12.75">
      <c r="A37" s="3" t="s">
        <v>318</v>
      </c>
      <c r="B37" s="3" t="s">
        <v>321</v>
      </c>
      <c r="C37" s="8">
        <v>42191</v>
      </c>
    </row>
    <row r="38" spans="1:3" ht="12.75">
      <c r="A38" s="7" t="s">
        <v>306</v>
      </c>
      <c r="B38" s="7" t="s">
        <v>328</v>
      </c>
      <c r="C38" s="10">
        <v>42188</v>
      </c>
    </row>
    <row r="39" spans="1:3" ht="12.75">
      <c r="A39" s="3" t="s">
        <v>333</v>
      </c>
      <c r="B39" s="3" t="s">
        <v>335</v>
      </c>
      <c r="C39" s="4">
        <v>42181</v>
      </c>
    </row>
    <row r="41" spans="1:3" ht="12.75">
      <c r="A41" s="3" t="s">
        <v>264</v>
      </c>
      <c r="B41" s="3" t="s">
        <v>339</v>
      </c>
      <c r="C41" s="8">
        <v>42164</v>
      </c>
    </row>
    <row r="42" spans="1:3" ht="12.75">
      <c r="A42" s="7" t="s">
        <v>158</v>
      </c>
      <c r="B42" s="7" t="s">
        <v>344</v>
      </c>
      <c r="C42" s="10">
        <v>42164</v>
      </c>
    </row>
    <row r="43" spans="1:3" ht="12.75">
      <c r="A43" s="7" t="s">
        <v>318</v>
      </c>
      <c r="B43" s="7" t="s">
        <v>348</v>
      </c>
      <c r="C43" s="10">
        <v>42159</v>
      </c>
    </row>
    <row r="44" spans="1:3" ht="12.75">
      <c r="A44" s="7" t="s">
        <v>62</v>
      </c>
      <c r="B44" s="7" t="s">
        <v>353</v>
      </c>
      <c r="C44" s="10">
        <v>42158</v>
      </c>
    </row>
    <row r="45" spans="1:3" ht="12.75">
      <c r="A45" s="3" t="s">
        <v>211</v>
      </c>
      <c r="B45" s="3" t="s">
        <v>359</v>
      </c>
      <c r="C45" s="8">
        <v>42158</v>
      </c>
    </row>
    <row r="46" spans="1:3" ht="12.75">
      <c r="A46" s="7" t="s">
        <v>363</v>
      </c>
      <c r="B46" s="7" t="s">
        <v>365</v>
      </c>
      <c r="C46" s="10">
        <v>42158</v>
      </c>
    </row>
    <row r="47" spans="1:3" ht="12.75">
      <c r="A47" s="3" t="s">
        <v>4</v>
      </c>
      <c r="B47" s="3" t="s">
        <v>369</v>
      </c>
      <c r="C47" s="8">
        <v>42156</v>
      </c>
    </row>
    <row r="48" spans="1:3" ht="12.75">
      <c r="A48" s="7" t="s">
        <v>112</v>
      </c>
      <c r="B48" s="7" t="s">
        <v>373</v>
      </c>
      <c r="C48" s="11">
        <v>42150</v>
      </c>
    </row>
    <row r="49" spans="1:3" ht="12.75">
      <c r="A49" s="7" t="s">
        <v>383</v>
      </c>
      <c r="B49" s="7" t="s">
        <v>386</v>
      </c>
      <c r="C49" s="11">
        <v>42145</v>
      </c>
    </row>
    <row r="50" spans="1:3" ht="12.75">
      <c r="A50" s="3" t="s">
        <v>388</v>
      </c>
      <c r="B50" s="3" t="s">
        <v>390</v>
      </c>
      <c r="C50" s="12">
        <v>42144</v>
      </c>
    </row>
    <row r="51" spans="1:3" ht="12.75">
      <c r="A51" s="3" t="s">
        <v>212</v>
      </c>
      <c r="B51" s="3" t="s">
        <v>400</v>
      </c>
      <c r="C51" s="12">
        <v>42135</v>
      </c>
    </row>
    <row r="52" spans="1:3" ht="12.75">
      <c r="A52" s="3" t="s">
        <v>403</v>
      </c>
      <c r="B52" s="3" t="s">
        <v>406</v>
      </c>
      <c r="C52" s="13">
        <v>42132</v>
      </c>
    </row>
    <row r="53" spans="1:3" ht="12.75">
      <c r="A53" s="3" t="s">
        <v>349</v>
      </c>
      <c r="B53" s="3" t="s">
        <v>416</v>
      </c>
      <c r="C53" s="13">
        <v>42130</v>
      </c>
    </row>
    <row r="55" spans="1:3" ht="12.75">
      <c r="A55" s="3" t="s">
        <v>264</v>
      </c>
      <c r="B55" s="3" t="s">
        <v>339</v>
      </c>
      <c r="C55" s="4">
        <v>42122</v>
      </c>
    </row>
    <row r="56" spans="1:3" ht="12.75">
      <c r="A56" s="7" t="s">
        <v>423</v>
      </c>
      <c r="B56" s="7" t="s">
        <v>426</v>
      </c>
      <c r="C56" s="9">
        <v>42121</v>
      </c>
    </row>
    <row r="57" spans="1:3" ht="12.75">
      <c r="A57" s="3" t="s">
        <v>224</v>
      </c>
      <c r="B57" s="3" t="s">
        <v>432</v>
      </c>
      <c r="C57" s="4">
        <v>42121</v>
      </c>
    </row>
    <row r="58" spans="1:3" ht="12.75">
      <c r="A58" s="7" t="s">
        <v>436</v>
      </c>
      <c r="B58" s="7" t="s">
        <v>438</v>
      </c>
      <c r="C58" s="9">
        <v>42121</v>
      </c>
    </row>
    <row r="59" spans="1:3" ht="12.75">
      <c r="A59" s="3" t="s">
        <v>442</v>
      </c>
      <c r="B59" s="3" t="s">
        <v>444</v>
      </c>
      <c r="C59" s="4">
        <v>42121</v>
      </c>
    </row>
    <row r="60" spans="1:3" ht="12.75">
      <c r="A60" s="7" t="s">
        <v>447</v>
      </c>
      <c r="B60" s="7" t="s">
        <v>449</v>
      </c>
      <c r="C60" s="9">
        <v>42117</v>
      </c>
    </row>
    <row r="61" spans="1:3" ht="12.75">
      <c r="A61" s="3" t="s">
        <v>453</v>
      </c>
      <c r="B61" s="3" t="s">
        <v>456</v>
      </c>
      <c r="C61" s="4">
        <v>42116</v>
      </c>
    </row>
    <row r="62" spans="1:3" ht="12.75">
      <c r="A62" s="7" t="s">
        <v>460</v>
      </c>
      <c r="B62" s="7" t="s">
        <v>462</v>
      </c>
      <c r="C62" s="9">
        <v>42115</v>
      </c>
    </row>
    <row r="63" spans="1:3" ht="12.75">
      <c r="A63" s="3" t="s">
        <v>424</v>
      </c>
      <c r="B63" s="3" t="s">
        <v>465</v>
      </c>
      <c r="C63" s="4">
        <v>42115</v>
      </c>
    </row>
    <row r="64" spans="1:3" ht="12.75">
      <c r="A64" s="7" t="s">
        <v>375</v>
      </c>
      <c r="B64" s="7" t="s">
        <v>469</v>
      </c>
      <c r="C64" s="9">
        <v>42115</v>
      </c>
    </row>
    <row r="65" spans="1:3" ht="12.75">
      <c r="A65" s="7" t="s">
        <v>341</v>
      </c>
      <c r="B65" s="7" t="s">
        <v>474</v>
      </c>
      <c r="C65" s="9">
        <v>42111</v>
      </c>
    </row>
    <row r="66" spans="1:3" ht="12.75">
      <c r="A66" s="3" t="s">
        <v>477</v>
      </c>
      <c r="B66" s="3" t="s">
        <v>482</v>
      </c>
      <c r="C66" s="4">
        <v>42110</v>
      </c>
    </row>
    <row r="67" spans="1:3" ht="12.75">
      <c r="A67" s="7" t="s">
        <v>360</v>
      </c>
      <c r="B67" s="7" t="s">
        <v>488</v>
      </c>
      <c r="C67" s="9">
        <v>42110</v>
      </c>
    </row>
    <row r="68" spans="1:3" ht="12.75">
      <c r="A68" s="7" t="s">
        <v>491</v>
      </c>
      <c r="B68" s="7" t="s">
        <v>494</v>
      </c>
      <c r="C68" s="9">
        <v>42110</v>
      </c>
    </row>
    <row r="69" spans="1:3" ht="12.75">
      <c r="A69" s="3" t="s">
        <v>363</v>
      </c>
      <c r="B69" s="3" t="s">
        <v>499</v>
      </c>
      <c r="C69" s="4">
        <v>42109</v>
      </c>
    </row>
    <row r="70" spans="1:3" ht="12.75">
      <c r="A70" s="3" t="s">
        <v>503</v>
      </c>
      <c r="B70" s="3" t="s">
        <v>504</v>
      </c>
      <c r="C70" s="4">
        <v>42104</v>
      </c>
    </row>
    <row r="71" spans="1:3" ht="12.75">
      <c r="A71" s="7" t="s">
        <v>92</v>
      </c>
      <c r="B71" s="7" t="s">
        <v>508</v>
      </c>
      <c r="C71" s="10">
        <v>42103</v>
      </c>
    </row>
    <row r="72" spans="1:3" ht="12.75">
      <c r="A72" s="3" t="s">
        <v>383</v>
      </c>
      <c r="B72" s="3" t="s">
        <v>513</v>
      </c>
      <c r="C72" s="4">
        <v>42090</v>
      </c>
    </row>
    <row r="74" spans="1:3" ht="12.75">
      <c r="A74" s="3" t="s">
        <v>515</v>
      </c>
      <c r="B74" s="3" t="s">
        <v>517</v>
      </c>
      <c r="C74" s="4">
        <v>42089</v>
      </c>
    </row>
    <row r="75" spans="1:3" ht="12.75">
      <c r="A75" s="3" t="s">
        <v>519</v>
      </c>
      <c r="B75" s="3" t="s">
        <v>522</v>
      </c>
      <c r="C75" s="4">
        <v>42086</v>
      </c>
    </row>
    <row r="76" spans="1:3" ht="12.75">
      <c r="A76" s="7" t="s">
        <v>524</v>
      </c>
      <c r="B76" s="7" t="s">
        <v>527</v>
      </c>
      <c r="C76" s="9">
        <v>42076</v>
      </c>
    </row>
    <row r="77" spans="1:3" ht="12.75">
      <c r="A77" s="3" t="s">
        <v>453</v>
      </c>
      <c r="B77" s="3" t="s">
        <v>456</v>
      </c>
      <c r="C77" s="8">
        <v>42066</v>
      </c>
    </row>
    <row r="78" spans="1:3" ht="12.75">
      <c r="A78" s="3" t="s">
        <v>44</v>
      </c>
      <c r="B78" s="3" t="s">
        <v>535</v>
      </c>
      <c r="C78" s="4">
        <v>42055</v>
      </c>
    </row>
    <row r="79" spans="1:3" ht="12.75">
      <c r="A79" s="3" t="s">
        <v>211</v>
      </c>
      <c r="B79" s="3" t="s">
        <v>538</v>
      </c>
      <c r="C79" s="8">
        <v>42044</v>
      </c>
    </row>
    <row r="81" spans="1:3" ht="12.75">
      <c r="A81" s="3" t="s">
        <v>72</v>
      </c>
      <c r="B81" s="3" t="s">
        <v>542</v>
      </c>
      <c r="C81" s="4">
        <v>42027</v>
      </c>
    </row>
    <row r="82" spans="1:3" ht="12.75">
      <c r="A82" s="7" t="s">
        <v>408</v>
      </c>
      <c r="B82" s="7" t="s">
        <v>546</v>
      </c>
      <c r="C82" s="9">
        <v>42027</v>
      </c>
    </row>
    <row r="83" spans="1:3" ht="12.75">
      <c r="A83" s="3" t="s">
        <v>548</v>
      </c>
      <c r="B83" s="3" t="s">
        <v>550</v>
      </c>
      <c r="C83" s="4">
        <v>42027</v>
      </c>
    </row>
    <row r="84" spans="1:3" ht="12.75">
      <c r="A84" s="7" t="s">
        <v>36</v>
      </c>
      <c r="B84" s="7" t="s">
        <v>554</v>
      </c>
      <c r="C84" s="9">
        <v>42016</v>
      </c>
    </row>
    <row r="85" spans="1:3" ht="12.75">
      <c r="A85" s="3" t="s">
        <v>180</v>
      </c>
      <c r="B85" s="3" t="s">
        <v>559</v>
      </c>
      <c r="C85" s="8">
        <v>42011</v>
      </c>
    </row>
    <row r="86" spans="1:3" ht="12.75">
      <c r="A86" s="7" t="s">
        <v>395</v>
      </c>
      <c r="B86" s="7" t="s">
        <v>562</v>
      </c>
      <c r="C86" s="9">
        <v>42366</v>
      </c>
    </row>
    <row r="87" spans="1:3" ht="12.75">
      <c r="A87" s="3" t="s">
        <v>565</v>
      </c>
      <c r="B87" s="3" t="s">
        <v>567</v>
      </c>
      <c r="C87" s="4">
        <v>42181</v>
      </c>
    </row>
    <row r="88" spans="1:3" ht="12.75">
      <c r="A88" s="7" t="s">
        <v>570</v>
      </c>
      <c r="B88" s="7" t="s">
        <v>571</v>
      </c>
      <c r="C88" s="9">
        <v>42030</v>
      </c>
    </row>
    <row r="89" spans="1:3" ht="12.75">
      <c r="A89" s="7" t="s">
        <v>82</v>
      </c>
      <c r="B89" s="7" t="s">
        <v>575</v>
      </c>
      <c r="C89" s="9">
        <v>42090</v>
      </c>
    </row>
    <row r="90" spans="1:3" ht="12.75">
      <c r="A90" s="3" t="s">
        <v>368</v>
      </c>
      <c r="B90" s="3" t="s">
        <v>579</v>
      </c>
      <c r="C90" s="4">
        <v>42123</v>
      </c>
    </row>
    <row r="91" spans="1:3" ht="12.75">
      <c r="A91" s="3" t="s">
        <v>82</v>
      </c>
      <c r="B91" s="3" t="s">
        <v>584</v>
      </c>
      <c r="C91" s="4">
        <v>42268</v>
      </c>
    </row>
  </sheetData>
  <hyperlinks>
    <hyperlink ref="A2" r:id="rId1"/>
    <hyperlink ref="B2" r:id="rId2"/>
    <hyperlink ref="A3" r:id="rId3"/>
    <hyperlink ref="B3" r:id="rId4"/>
    <hyperlink ref="A4" r:id="rId5"/>
    <hyperlink ref="B4" r:id="rId6"/>
    <hyperlink ref="A5" r:id="rId7"/>
    <hyperlink ref="B5" r:id="rId8"/>
    <hyperlink ref="A6" r:id="rId9"/>
    <hyperlink ref="B6" r:id="rId10"/>
    <hyperlink ref="A7" r:id="rId11"/>
    <hyperlink ref="B7" r:id="rId12"/>
    <hyperlink ref="A8" r:id="rId13"/>
    <hyperlink ref="B8" r:id="rId14"/>
    <hyperlink ref="A9" r:id="rId15"/>
    <hyperlink ref="B9" r:id="rId16"/>
    <hyperlink ref="A10" r:id="rId17"/>
    <hyperlink ref="B10" r:id="rId18"/>
    <hyperlink ref="A11" r:id="rId19"/>
    <hyperlink ref="B11" r:id="rId20"/>
    <hyperlink ref="A12" r:id="rId21"/>
    <hyperlink ref="B12" r:id="rId22"/>
    <hyperlink ref="A13" r:id="rId23"/>
    <hyperlink ref="B13" r:id="rId24"/>
    <hyperlink ref="A14" r:id="rId25"/>
    <hyperlink ref="B14" r:id="rId26"/>
    <hyperlink ref="A15" r:id="rId27"/>
    <hyperlink ref="B15" r:id="rId28"/>
    <hyperlink ref="A16" r:id="rId29"/>
    <hyperlink ref="B16" r:id="rId30"/>
    <hyperlink ref="A17" r:id="rId31"/>
    <hyperlink ref="B17" r:id="rId32"/>
    <hyperlink ref="A18" r:id="rId33"/>
    <hyperlink ref="B18" r:id="rId34"/>
    <hyperlink ref="A19" r:id="rId35"/>
    <hyperlink ref="B19" r:id="rId36"/>
    <hyperlink ref="A20" r:id="rId37"/>
    <hyperlink ref="B20" r:id="rId38"/>
    <hyperlink ref="A21" r:id="rId39"/>
    <hyperlink ref="B21" r:id="rId40"/>
    <hyperlink ref="A22" r:id="rId41"/>
    <hyperlink ref="B22" r:id="rId42"/>
    <hyperlink ref="A23" r:id="rId43"/>
    <hyperlink ref="B23" r:id="rId44"/>
    <hyperlink ref="A25" r:id="rId45"/>
    <hyperlink ref="B25" r:id="rId46"/>
    <hyperlink ref="A26" r:id="rId47"/>
    <hyperlink ref="B26" r:id="rId48"/>
    <hyperlink ref="A27" r:id="rId49"/>
    <hyperlink ref="B27" r:id="rId50"/>
    <hyperlink ref="A28" r:id="rId51"/>
    <hyperlink ref="B28" r:id="rId52"/>
    <hyperlink ref="A29" r:id="rId53"/>
    <hyperlink ref="B29" r:id="rId54"/>
    <hyperlink ref="A30" r:id="rId55"/>
    <hyperlink ref="B30" r:id="rId56"/>
    <hyperlink ref="A31" r:id="rId57"/>
    <hyperlink ref="B31" r:id="rId58"/>
    <hyperlink ref="A32" r:id="rId59"/>
    <hyperlink ref="B32" r:id="rId60"/>
    <hyperlink ref="A33" r:id="rId61"/>
    <hyperlink ref="B33" r:id="rId62"/>
    <hyperlink ref="A34" r:id="rId63"/>
    <hyperlink ref="B34" r:id="rId64"/>
    <hyperlink ref="A35" r:id="rId65"/>
    <hyperlink ref="B35" r:id="rId66"/>
    <hyperlink ref="A36" r:id="rId67"/>
    <hyperlink ref="B36" r:id="rId68"/>
    <hyperlink ref="A37" r:id="rId69"/>
    <hyperlink ref="B37" r:id="rId70"/>
    <hyperlink ref="A38" r:id="rId71"/>
    <hyperlink ref="B38" r:id="rId72"/>
    <hyperlink ref="A39" r:id="rId73"/>
    <hyperlink ref="B39" r:id="rId74"/>
    <hyperlink ref="A41" r:id="rId75"/>
    <hyperlink ref="B41" r:id="rId76"/>
    <hyperlink ref="A42" r:id="rId77"/>
    <hyperlink ref="B42" r:id="rId78"/>
    <hyperlink ref="A43" r:id="rId79"/>
    <hyperlink ref="B43" r:id="rId80"/>
    <hyperlink ref="A44" r:id="rId81"/>
    <hyperlink ref="B44" r:id="rId82"/>
    <hyperlink ref="A45" r:id="rId83"/>
    <hyperlink ref="B45" r:id="rId84"/>
    <hyperlink ref="A46" r:id="rId85"/>
    <hyperlink ref="B46" r:id="rId86"/>
    <hyperlink ref="A47" r:id="rId87"/>
    <hyperlink ref="B47" r:id="rId88"/>
    <hyperlink ref="A48" r:id="rId89"/>
    <hyperlink ref="B48" r:id="rId90"/>
    <hyperlink ref="A49" r:id="rId91"/>
    <hyperlink ref="B49" r:id="rId92"/>
    <hyperlink ref="A50" r:id="rId93"/>
    <hyperlink ref="B50" r:id="rId94"/>
    <hyperlink ref="A51" r:id="rId95"/>
    <hyperlink ref="B51" r:id="rId96"/>
    <hyperlink ref="A52" r:id="rId97"/>
    <hyperlink ref="B52" r:id="rId98"/>
    <hyperlink ref="A53" r:id="rId99"/>
    <hyperlink ref="B53" r:id="rId100"/>
    <hyperlink ref="A55" r:id="rId101"/>
    <hyperlink ref="B55" r:id="rId102"/>
    <hyperlink ref="A56" r:id="rId103"/>
    <hyperlink ref="B56" r:id="rId104"/>
    <hyperlink ref="A57" r:id="rId105"/>
    <hyperlink ref="B57" r:id="rId106"/>
    <hyperlink ref="A58" r:id="rId107"/>
    <hyperlink ref="B58" r:id="rId108"/>
    <hyperlink ref="A59" r:id="rId109"/>
    <hyperlink ref="B59" r:id="rId110"/>
    <hyperlink ref="A60" r:id="rId111"/>
    <hyperlink ref="B60" r:id="rId112"/>
    <hyperlink ref="A61" r:id="rId113"/>
    <hyperlink ref="B61" r:id="rId114"/>
    <hyperlink ref="A62" r:id="rId115"/>
    <hyperlink ref="B62" r:id="rId116"/>
    <hyperlink ref="A63" r:id="rId117"/>
    <hyperlink ref="B63" r:id="rId118"/>
    <hyperlink ref="A64" r:id="rId119"/>
    <hyperlink ref="B64" r:id="rId120"/>
    <hyperlink ref="A65" r:id="rId121"/>
    <hyperlink ref="B65" r:id="rId122"/>
    <hyperlink ref="A66" r:id="rId123"/>
    <hyperlink ref="B66" r:id="rId124"/>
    <hyperlink ref="A67" r:id="rId125"/>
    <hyperlink ref="B67" r:id="rId126"/>
    <hyperlink ref="A68" r:id="rId127"/>
    <hyperlink ref="B68" r:id="rId128"/>
    <hyperlink ref="A69" r:id="rId129"/>
    <hyperlink ref="B69" r:id="rId130"/>
    <hyperlink ref="A70" r:id="rId131"/>
    <hyperlink ref="B70" r:id="rId132"/>
    <hyperlink ref="A71" r:id="rId133"/>
    <hyperlink ref="B71" r:id="rId134"/>
    <hyperlink ref="A72" r:id="rId135"/>
    <hyperlink ref="B72" r:id="rId136"/>
    <hyperlink ref="A74" r:id="rId137"/>
    <hyperlink ref="B74" r:id="rId138"/>
    <hyperlink ref="A75" r:id="rId139"/>
    <hyperlink ref="B75" r:id="rId140"/>
    <hyperlink ref="A76" r:id="rId141"/>
    <hyperlink ref="B76" r:id="rId142"/>
    <hyperlink ref="A77" r:id="rId143"/>
    <hyperlink ref="B77" r:id="rId144"/>
    <hyperlink ref="A78" r:id="rId145"/>
    <hyperlink ref="B78" r:id="rId146"/>
    <hyperlink ref="A79" r:id="rId147"/>
    <hyperlink ref="B79" r:id="rId148"/>
    <hyperlink ref="A81" r:id="rId149"/>
    <hyperlink ref="B81" r:id="rId150"/>
    <hyperlink ref="A82" r:id="rId151"/>
    <hyperlink ref="B82" r:id="rId152"/>
    <hyperlink ref="A83" r:id="rId153"/>
    <hyperlink ref="B83" r:id="rId154"/>
    <hyperlink ref="A84" r:id="rId155"/>
    <hyperlink ref="B84" r:id="rId156"/>
    <hyperlink ref="A85" r:id="rId157"/>
    <hyperlink ref="B85" r:id="rId158"/>
    <hyperlink ref="A86" r:id="rId159"/>
    <hyperlink ref="B86" r:id="rId160"/>
    <hyperlink ref="A87" r:id="rId161"/>
    <hyperlink ref="B87" r:id="rId162"/>
    <hyperlink ref="A88" r:id="rId163"/>
    <hyperlink ref="B88" r:id="rId164"/>
    <hyperlink ref="A89" r:id="rId165"/>
    <hyperlink ref="B89" r:id="rId166"/>
    <hyperlink ref="A90" r:id="rId167"/>
    <hyperlink ref="B90" r:id="rId168"/>
    <hyperlink ref="A91" r:id="rId169"/>
    <hyperlink ref="B91" r:id="rId170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84"/>
  <sheetViews>
    <sheetView workbookViewId="0"/>
  </sheetViews>
  <sheetFormatPr defaultColWidth="14.42578125" defaultRowHeight="15.75" customHeight="1"/>
  <cols>
    <col min="1" max="1" width="55" customWidth="1"/>
    <col min="2" max="2" width="56.28515625" customWidth="1"/>
    <col min="3" max="3" width="26.85546875" customWidth="1"/>
  </cols>
  <sheetData>
    <row r="1" spans="1:3" ht="15.75" customHeight="1">
      <c r="A1" s="1" t="s">
        <v>0</v>
      </c>
      <c r="B1" s="1" t="s">
        <v>1</v>
      </c>
      <c r="C1" s="1" t="s">
        <v>2</v>
      </c>
    </row>
    <row r="2" spans="1:3" ht="15.75" customHeight="1">
      <c r="A2" s="3" t="s">
        <v>4</v>
      </c>
      <c r="B2" s="3" t="s">
        <v>6</v>
      </c>
      <c r="C2" s="4">
        <v>43091</v>
      </c>
    </row>
    <row r="3" spans="1:3" ht="15.75" customHeight="1">
      <c r="A3" s="3" t="s">
        <v>7</v>
      </c>
      <c r="B3" s="3" t="s">
        <v>8</v>
      </c>
      <c r="C3" s="4">
        <v>43087</v>
      </c>
    </row>
    <row r="4" spans="1:3" ht="15.75" customHeight="1">
      <c r="A4" s="3" t="s">
        <v>9</v>
      </c>
      <c r="B4" s="3" t="s">
        <v>10</v>
      </c>
      <c r="C4" s="4">
        <v>43081</v>
      </c>
    </row>
    <row r="5" spans="1:3" ht="15.75" customHeight="1">
      <c r="A5" s="3" t="s">
        <v>15</v>
      </c>
      <c r="B5" s="3" t="s">
        <v>20</v>
      </c>
      <c r="C5" s="8">
        <v>43074</v>
      </c>
    </row>
    <row r="6" spans="1:3" ht="15.75" customHeight="1">
      <c r="A6" s="7" t="s">
        <v>29</v>
      </c>
      <c r="B6" s="7" t="s">
        <v>37</v>
      </c>
      <c r="C6" s="9">
        <v>43069</v>
      </c>
    </row>
    <row r="7" spans="1:3" ht="15.75" customHeight="1">
      <c r="A7" s="7" t="s">
        <v>44</v>
      </c>
      <c r="B7" s="7" t="s">
        <v>47</v>
      </c>
      <c r="C7" s="9">
        <v>43066</v>
      </c>
    </row>
    <row r="8" spans="1:3" ht="15.75" customHeight="1">
      <c r="A8" s="3" t="s">
        <v>51</v>
      </c>
      <c r="B8" s="3" t="s">
        <v>54</v>
      </c>
      <c r="C8" s="4">
        <v>43052</v>
      </c>
    </row>
    <row r="9" spans="1:3" ht="15.75" customHeight="1">
      <c r="A9" s="3" t="s">
        <v>62</v>
      </c>
      <c r="B9" s="3" t="s">
        <v>66</v>
      </c>
      <c r="C9" s="8">
        <v>43041</v>
      </c>
    </row>
    <row r="10" spans="1:3" ht="15.75" customHeight="1">
      <c r="A10" s="7" t="s">
        <v>36</v>
      </c>
      <c r="B10" s="7" t="s">
        <v>76</v>
      </c>
      <c r="C10" s="9">
        <v>43038</v>
      </c>
    </row>
    <row r="11" spans="1:3" ht="15.75" customHeight="1">
      <c r="A11" s="3" t="s">
        <v>51</v>
      </c>
      <c r="B11" s="3" t="s">
        <v>88</v>
      </c>
      <c r="C11" s="4">
        <v>43038</v>
      </c>
    </row>
    <row r="12" spans="1:3" ht="15.75" customHeight="1">
      <c r="A12" s="7" t="s">
        <v>92</v>
      </c>
      <c r="B12" s="7" t="s">
        <v>97</v>
      </c>
      <c r="C12" s="9">
        <v>43038</v>
      </c>
    </row>
    <row r="13" spans="1:3" ht="15.75" customHeight="1">
      <c r="A13" s="7" t="s">
        <v>100</v>
      </c>
      <c r="B13" s="7" t="s">
        <v>101</v>
      </c>
      <c r="C13" s="9">
        <v>43034</v>
      </c>
    </row>
    <row r="14" spans="1:3" ht="15.75" customHeight="1">
      <c r="A14" s="3" t="s">
        <v>4</v>
      </c>
      <c r="B14" s="3" t="s">
        <v>108</v>
      </c>
      <c r="C14" s="4">
        <v>43034</v>
      </c>
    </row>
    <row r="15" spans="1:3" ht="15.75" customHeight="1">
      <c r="A15" s="7" t="s">
        <v>112</v>
      </c>
      <c r="B15" s="7" t="s">
        <v>119</v>
      </c>
      <c r="C15" s="9">
        <v>43024</v>
      </c>
    </row>
    <row r="16" spans="1:3" ht="15.75" customHeight="1">
      <c r="A16" s="7" t="s">
        <v>15</v>
      </c>
      <c r="B16" s="7" t="s">
        <v>129</v>
      </c>
      <c r="C16" s="10">
        <v>43010</v>
      </c>
    </row>
    <row r="17" spans="1:3" ht="15.75" customHeight="1">
      <c r="A17" s="3" t="s">
        <v>135</v>
      </c>
      <c r="B17" s="3" t="s">
        <v>138</v>
      </c>
      <c r="C17" s="8">
        <v>43010</v>
      </c>
    </row>
    <row r="18" spans="1:3" ht="15.75" customHeight="1">
      <c r="A18" s="7" t="s">
        <v>91</v>
      </c>
      <c r="B18" s="7" t="s">
        <v>144</v>
      </c>
      <c r="C18" s="9">
        <v>43005</v>
      </c>
    </row>
    <row r="19" spans="1:3" ht="15.75" customHeight="1">
      <c r="A19" s="3" t="s">
        <v>147</v>
      </c>
      <c r="B19" s="3" t="s">
        <v>151</v>
      </c>
      <c r="C19" s="4">
        <v>43005</v>
      </c>
    </row>
    <row r="20" spans="1:3" ht="15.75" customHeight="1">
      <c r="A20" s="7" t="s">
        <v>155</v>
      </c>
      <c r="B20" s="7" t="s">
        <v>157</v>
      </c>
      <c r="C20" s="9">
        <v>43004</v>
      </c>
    </row>
    <row r="21" spans="1:3" ht="15.75" customHeight="1">
      <c r="A21" s="3" t="s">
        <v>62</v>
      </c>
      <c r="B21" s="3" t="s">
        <v>171</v>
      </c>
      <c r="C21" s="4">
        <v>43000</v>
      </c>
    </row>
    <row r="22" spans="1:3" ht="15.75" customHeight="1">
      <c r="A22" s="7" t="s">
        <v>177</v>
      </c>
      <c r="B22" s="7" t="s">
        <v>179</v>
      </c>
      <c r="C22" s="9">
        <v>42996</v>
      </c>
    </row>
    <row r="23" spans="1:3" ht="15.75" customHeight="1">
      <c r="A23" s="3" t="s">
        <v>182</v>
      </c>
      <c r="B23" s="3" t="s">
        <v>186</v>
      </c>
      <c r="C23" s="4">
        <v>42991</v>
      </c>
    </row>
    <row r="24" spans="1:3" ht="15.75" customHeight="1">
      <c r="A24" s="7" t="s">
        <v>3</v>
      </c>
      <c r="B24" s="7" t="s">
        <v>188</v>
      </c>
      <c r="C24" s="9">
        <v>42991</v>
      </c>
    </row>
    <row r="25" spans="1:3" ht="15.75" customHeight="1">
      <c r="A25" s="3" t="s">
        <v>92</v>
      </c>
      <c r="B25" s="3" t="s">
        <v>192</v>
      </c>
      <c r="C25" s="4">
        <v>42963</v>
      </c>
    </row>
    <row r="26" spans="1:3" ht="15.75" customHeight="1">
      <c r="A26" s="3" t="s">
        <v>194</v>
      </c>
      <c r="B26" s="3" t="s">
        <v>197</v>
      </c>
      <c r="C26" s="4">
        <v>42963</v>
      </c>
    </row>
    <row r="27" spans="1:3" ht="15.75" customHeight="1">
      <c r="A27" s="3" t="s">
        <v>203</v>
      </c>
      <c r="B27" s="3" t="s">
        <v>207</v>
      </c>
      <c r="C27" s="4">
        <v>42961</v>
      </c>
    </row>
    <row r="28" spans="1:3" ht="12.75">
      <c r="A28" s="7" t="s">
        <v>211</v>
      </c>
      <c r="B28" s="7" t="s">
        <v>213</v>
      </c>
      <c r="C28" s="9">
        <v>42961</v>
      </c>
    </row>
    <row r="29" spans="1:3" ht="12.75">
      <c r="A29" s="3" t="s">
        <v>217</v>
      </c>
      <c r="B29" s="3" t="s">
        <v>220</v>
      </c>
      <c r="C29" s="8">
        <v>42955</v>
      </c>
    </row>
    <row r="30" spans="1:3" ht="12.75">
      <c r="A30" s="3" t="s">
        <v>224</v>
      </c>
      <c r="B30" s="3" t="s">
        <v>228</v>
      </c>
      <c r="C30" s="4">
        <v>42944</v>
      </c>
    </row>
    <row r="31" spans="1:3" ht="12.75">
      <c r="A31" s="7" t="s">
        <v>212</v>
      </c>
      <c r="B31" s="7" t="s">
        <v>238</v>
      </c>
      <c r="C31" s="9">
        <v>42942</v>
      </c>
    </row>
    <row r="32" spans="1:3" ht="12.75">
      <c r="A32" s="3" t="s">
        <v>244</v>
      </c>
      <c r="B32" s="3" t="s">
        <v>250</v>
      </c>
      <c r="C32" s="4">
        <v>42941</v>
      </c>
    </row>
    <row r="33" spans="1:3" ht="12.75">
      <c r="A33" s="3" t="s">
        <v>212</v>
      </c>
      <c r="B33" s="3" t="s">
        <v>258</v>
      </c>
      <c r="C33" s="4">
        <v>42934</v>
      </c>
    </row>
    <row r="34" spans="1:3" ht="12.75">
      <c r="A34" s="7" t="s">
        <v>264</v>
      </c>
      <c r="B34" s="7" t="s">
        <v>271</v>
      </c>
      <c r="C34" s="9">
        <v>42933</v>
      </c>
    </row>
    <row r="35" spans="1:3" ht="12.75">
      <c r="A35" s="7" t="s">
        <v>135</v>
      </c>
      <c r="B35" s="7" t="s">
        <v>138</v>
      </c>
      <c r="C35" s="9">
        <v>42927</v>
      </c>
    </row>
    <row r="36" spans="1:3" ht="12.75">
      <c r="A36" s="3" t="s">
        <v>64</v>
      </c>
      <c r="B36" s="3" t="s">
        <v>292</v>
      </c>
      <c r="C36" s="8">
        <v>42921</v>
      </c>
    </row>
    <row r="37" spans="1:3" ht="12.75">
      <c r="A37" s="7" t="s">
        <v>118</v>
      </c>
      <c r="B37" s="7" t="s">
        <v>301</v>
      </c>
      <c r="C37" s="10">
        <v>42920</v>
      </c>
    </row>
    <row r="38" spans="1:3" ht="12.75">
      <c r="A38" s="3" t="s">
        <v>306</v>
      </c>
      <c r="B38" s="3" t="s">
        <v>311</v>
      </c>
      <c r="C38" s="4">
        <v>42909</v>
      </c>
    </row>
    <row r="39" spans="1:3" ht="12.75">
      <c r="A39" s="7" t="s">
        <v>194</v>
      </c>
      <c r="B39" s="7" t="s">
        <v>324</v>
      </c>
      <c r="C39" s="9">
        <v>42908</v>
      </c>
    </row>
    <row r="40" spans="1:3" ht="12.75">
      <c r="A40" s="3" t="s">
        <v>330</v>
      </c>
      <c r="B40" s="3" t="s">
        <v>337</v>
      </c>
      <c r="C40" s="4">
        <v>42908</v>
      </c>
    </row>
    <row r="41" spans="1:3" ht="12.75">
      <c r="A41" s="3" t="s">
        <v>341</v>
      </c>
      <c r="B41" s="3" t="s">
        <v>345</v>
      </c>
      <c r="C41" s="4">
        <v>42908</v>
      </c>
    </row>
    <row r="42" spans="1:3" ht="12.75">
      <c r="A42" s="3" t="s">
        <v>349</v>
      </c>
      <c r="B42" s="3" t="s">
        <v>354</v>
      </c>
      <c r="C42" s="4">
        <v>42900</v>
      </c>
    </row>
    <row r="43" spans="1:3" ht="12.75">
      <c r="A43" s="3" t="s">
        <v>360</v>
      </c>
      <c r="B43" s="3" t="s">
        <v>364</v>
      </c>
      <c r="C43" s="8">
        <v>42895</v>
      </c>
    </row>
    <row r="44" spans="1:3" ht="12.75">
      <c r="A44" s="7" t="s">
        <v>368</v>
      </c>
      <c r="B44" s="7" t="s">
        <v>372</v>
      </c>
      <c r="C44" s="10">
        <v>42892</v>
      </c>
    </row>
    <row r="45" spans="1:3" ht="12.75">
      <c r="A45" s="3" t="s">
        <v>375</v>
      </c>
      <c r="B45" s="3" t="s">
        <v>378</v>
      </c>
      <c r="C45" s="8">
        <v>42892</v>
      </c>
    </row>
    <row r="46" spans="1:3" ht="12.75">
      <c r="A46" s="7" t="s">
        <v>382</v>
      </c>
      <c r="B46" s="7" t="s">
        <v>385</v>
      </c>
      <c r="C46" s="11">
        <v>42886</v>
      </c>
    </row>
    <row r="47" spans="1:3" ht="12.75">
      <c r="A47" s="7" t="s">
        <v>318</v>
      </c>
      <c r="B47" s="7" t="s">
        <v>392</v>
      </c>
      <c r="C47" s="11">
        <v>42885</v>
      </c>
    </row>
    <row r="48" spans="1:3" ht="12.75">
      <c r="A48" s="7" t="s">
        <v>395</v>
      </c>
      <c r="B48" s="7" t="s">
        <v>397</v>
      </c>
      <c r="C48" s="11">
        <v>42877</v>
      </c>
    </row>
    <row r="49" spans="1:3" ht="12.75">
      <c r="A49" s="3" t="s">
        <v>333</v>
      </c>
      <c r="B49" s="3" t="s">
        <v>404</v>
      </c>
      <c r="C49" s="12">
        <v>42874</v>
      </c>
    </row>
    <row r="50" spans="1:3" ht="12.75">
      <c r="A50" s="7" t="s">
        <v>408</v>
      </c>
      <c r="B50" s="7" t="s">
        <v>413</v>
      </c>
      <c r="C50" s="11">
        <v>42873</v>
      </c>
    </row>
    <row r="51" spans="1:3" ht="12.75">
      <c r="A51" s="7" t="s">
        <v>417</v>
      </c>
      <c r="B51" s="7" t="s">
        <v>421</v>
      </c>
      <c r="C51" s="11">
        <v>42871</v>
      </c>
    </row>
    <row r="52" spans="1:3" ht="12.75">
      <c r="A52" s="3" t="s">
        <v>424</v>
      </c>
      <c r="B52" s="3" t="s">
        <v>429</v>
      </c>
      <c r="C52" s="12">
        <v>42870</v>
      </c>
    </row>
    <row r="53" spans="1:3" ht="12.75">
      <c r="A53" s="7" t="s">
        <v>55</v>
      </c>
      <c r="B53" s="7" t="s">
        <v>437</v>
      </c>
      <c r="C53" s="11">
        <v>42867</v>
      </c>
    </row>
    <row r="54" spans="1:3" ht="12.75">
      <c r="A54" s="3" t="s">
        <v>443</v>
      </c>
      <c r="B54" s="3" t="s">
        <v>448</v>
      </c>
      <c r="C54" s="13">
        <v>42864</v>
      </c>
    </row>
    <row r="55" spans="1:3" ht="12.75">
      <c r="A55" s="7" t="s">
        <v>403</v>
      </c>
      <c r="B55" s="7" t="s">
        <v>461</v>
      </c>
      <c r="C55" s="14">
        <v>42863</v>
      </c>
    </row>
    <row r="56" spans="1:3" ht="12.75">
      <c r="A56" s="3" t="s">
        <v>472</v>
      </c>
      <c r="B56" s="3" t="s">
        <v>481</v>
      </c>
      <c r="C56" s="13">
        <v>42860</v>
      </c>
    </row>
    <row r="57" spans="1:3" ht="12.75">
      <c r="A57" s="7" t="s">
        <v>460</v>
      </c>
      <c r="B57" s="7" t="s">
        <v>490</v>
      </c>
      <c r="C57" s="14">
        <v>42858</v>
      </c>
    </row>
    <row r="58" spans="1:3" ht="12.75">
      <c r="A58" s="7" t="s">
        <v>349</v>
      </c>
      <c r="B58" s="7" t="s">
        <v>500</v>
      </c>
      <c r="C58" s="14">
        <v>42857</v>
      </c>
    </row>
    <row r="59" spans="1:3" ht="12.75">
      <c r="A59" s="3" t="s">
        <v>222</v>
      </c>
      <c r="B59" s="3" t="s">
        <v>507</v>
      </c>
      <c r="C59" s="4">
        <v>42852</v>
      </c>
    </row>
    <row r="60" spans="1:3" ht="12.75">
      <c r="A60" s="7" t="s">
        <v>212</v>
      </c>
      <c r="B60" s="7" t="s">
        <v>511</v>
      </c>
      <c r="C60" s="9">
        <v>42852</v>
      </c>
    </row>
    <row r="61" spans="1:3" ht="12.75">
      <c r="A61" s="3" t="s">
        <v>447</v>
      </c>
      <c r="B61" s="3" t="s">
        <v>520</v>
      </c>
      <c r="C61" s="4">
        <v>42852</v>
      </c>
    </row>
    <row r="62" spans="1:3" ht="12.75">
      <c r="A62" s="7" t="s">
        <v>388</v>
      </c>
      <c r="B62" s="7" t="s">
        <v>528</v>
      </c>
      <c r="C62" s="9">
        <v>42851</v>
      </c>
    </row>
    <row r="63" spans="1:3" ht="12.75">
      <c r="A63" s="3" t="s">
        <v>363</v>
      </c>
      <c r="B63" s="3" t="s">
        <v>533</v>
      </c>
      <c r="C63" s="4">
        <v>42850</v>
      </c>
    </row>
    <row r="64" spans="1:3" ht="12.75">
      <c r="A64" s="7" t="s">
        <v>423</v>
      </c>
      <c r="B64" s="7" t="s">
        <v>539</v>
      </c>
      <c r="C64" s="9">
        <v>42850</v>
      </c>
    </row>
    <row r="65" spans="1:3" ht="12.75">
      <c r="A65" s="3" t="s">
        <v>491</v>
      </c>
      <c r="B65" s="3" t="s">
        <v>545</v>
      </c>
      <c r="C65" s="4">
        <v>42845</v>
      </c>
    </row>
    <row r="66" spans="1:3" ht="12.75">
      <c r="A66" s="7" t="s">
        <v>436</v>
      </c>
      <c r="B66" s="7" t="s">
        <v>551</v>
      </c>
      <c r="C66" s="9">
        <v>42842</v>
      </c>
    </row>
    <row r="67" spans="1:3" ht="12.75">
      <c r="A67" s="3" t="s">
        <v>555</v>
      </c>
      <c r="B67" s="3" t="s">
        <v>558</v>
      </c>
      <c r="C67" s="4">
        <v>42838</v>
      </c>
    </row>
    <row r="68" spans="1:3" ht="12.75">
      <c r="A68" s="7" t="s">
        <v>472</v>
      </c>
      <c r="B68" s="7" t="s">
        <v>566</v>
      </c>
      <c r="C68" s="9">
        <v>42837</v>
      </c>
    </row>
    <row r="69" spans="1:3" ht="12.75">
      <c r="A69" s="3" t="s">
        <v>341</v>
      </c>
      <c r="B69" s="3" t="s">
        <v>345</v>
      </c>
      <c r="C69" s="4">
        <v>42837</v>
      </c>
    </row>
    <row r="70" spans="1:3" ht="12.75">
      <c r="A70" s="3" t="s">
        <v>267</v>
      </c>
      <c r="B70" s="3" t="s">
        <v>578</v>
      </c>
      <c r="C70" s="4">
        <v>42836</v>
      </c>
    </row>
    <row r="71" spans="1:3" ht="12.75">
      <c r="A71" s="7" t="s">
        <v>375</v>
      </c>
      <c r="B71" s="7" t="s">
        <v>582</v>
      </c>
      <c r="C71" s="10">
        <v>42829</v>
      </c>
    </row>
    <row r="72" spans="1:3" ht="12.75">
      <c r="A72" s="3" t="s">
        <v>140</v>
      </c>
      <c r="B72" s="3" t="s">
        <v>586</v>
      </c>
      <c r="C72" s="4">
        <v>42825</v>
      </c>
    </row>
    <row r="73" spans="1:3" ht="12.75">
      <c r="A73" s="7" t="s">
        <v>442</v>
      </c>
      <c r="B73" s="7" t="s">
        <v>589</v>
      </c>
      <c r="C73" s="9">
        <v>42825</v>
      </c>
    </row>
    <row r="74" spans="1:3" ht="12.75">
      <c r="A74" s="3" t="s">
        <v>3</v>
      </c>
      <c r="B74" s="3" t="s">
        <v>593</v>
      </c>
      <c r="C74" s="4">
        <v>42825</v>
      </c>
    </row>
    <row r="75" spans="1:3" ht="12.75">
      <c r="A75" s="7" t="s">
        <v>383</v>
      </c>
      <c r="B75" s="7" t="s">
        <v>612</v>
      </c>
      <c r="C75" s="9">
        <v>42824</v>
      </c>
    </row>
    <row r="76" spans="1:3" ht="12.75">
      <c r="A76" s="7" t="s">
        <v>222</v>
      </c>
      <c r="B76" s="7" t="s">
        <v>617</v>
      </c>
      <c r="C76" s="9">
        <v>42818</v>
      </c>
    </row>
    <row r="77" spans="1:3" ht="12.75">
      <c r="A77" s="3" t="s">
        <v>264</v>
      </c>
      <c r="B77" s="3" t="s">
        <v>621</v>
      </c>
      <c r="C77" s="4">
        <v>42814</v>
      </c>
    </row>
    <row r="78" spans="1:3" ht="12.75">
      <c r="A78" s="7" t="s">
        <v>453</v>
      </c>
      <c r="B78" s="7" t="s">
        <v>626</v>
      </c>
      <c r="C78" s="9">
        <v>42809</v>
      </c>
    </row>
    <row r="79" spans="1:3" ht="12.75">
      <c r="A79" s="7" t="s">
        <v>382</v>
      </c>
      <c r="B79" s="7" t="s">
        <v>630</v>
      </c>
      <c r="C79" s="9">
        <v>42804</v>
      </c>
    </row>
    <row r="80" spans="1:3" ht="12.75">
      <c r="A80" s="3" t="s">
        <v>633</v>
      </c>
      <c r="B80" s="3" t="s">
        <v>635</v>
      </c>
      <c r="C80" s="8">
        <v>42801</v>
      </c>
    </row>
    <row r="81" spans="1:3" ht="12.75">
      <c r="A81" s="3" t="s">
        <v>637</v>
      </c>
      <c r="B81" s="3" t="s">
        <v>639</v>
      </c>
      <c r="C81" s="4">
        <v>42779</v>
      </c>
    </row>
    <row r="82" spans="1:3" ht="12.75">
      <c r="A82" s="7" t="s">
        <v>641</v>
      </c>
      <c r="B82" s="7" t="s">
        <v>643</v>
      </c>
      <c r="C82" s="10">
        <v>42769</v>
      </c>
    </row>
    <row r="83" spans="1:3" ht="12.75">
      <c r="A83" s="7" t="s">
        <v>3</v>
      </c>
      <c r="B83" s="7" t="s">
        <v>647</v>
      </c>
      <c r="C83" s="9">
        <v>42762</v>
      </c>
    </row>
    <row r="84" spans="1:3" ht="12.75">
      <c r="A84" s="3" t="s">
        <v>44</v>
      </c>
      <c r="B84" s="3" t="s">
        <v>652</v>
      </c>
      <c r="C84" s="4">
        <v>42753</v>
      </c>
    </row>
  </sheetData>
  <hyperlinks>
    <hyperlink ref="A2" r:id="rId1"/>
    <hyperlink ref="B2" r:id="rId2"/>
    <hyperlink ref="A3" r:id="rId3"/>
    <hyperlink ref="B3" r:id="rId4"/>
    <hyperlink ref="A4" r:id="rId5"/>
    <hyperlink ref="B4" r:id="rId6"/>
    <hyperlink ref="A5" r:id="rId7"/>
    <hyperlink ref="B5" r:id="rId8"/>
    <hyperlink ref="A6" r:id="rId9"/>
    <hyperlink ref="B6" r:id="rId10"/>
    <hyperlink ref="A7" r:id="rId11"/>
    <hyperlink ref="B7" r:id="rId12"/>
    <hyperlink ref="A8" r:id="rId13"/>
    <hyperlink ref="B8" r:id="rId14"/>
    <hyperlink ref="A9" r:id="rId15"/>
    <hyperlink ref="B9" r:id="rId16"/>
    <hyperlink ref="A10" r:id="rId17"/>
    <hyperlink ref="B10" r:id="rId18"/>
    <hyperlink ref="A11" r:id="rId19"/>
    <hyperlink ref="B11" r:id="rId20"/>
    <hyperlink ref="A12" r:id="rId21"/>
    <hyperlink ref="B12" r:id="rId22"/>
    <hyperlink ref="A13" r:id="rId23"/>
    <hyperlink ref="B13" r:id="rId24"/>
    <hyperlink ref="A14" r:id="rId25"/>
    <hyperlink ref="B14" r:id="rId26"/>
    <hyperlink ref="A15" r:id="rId27"/>
    <hyperlink ref="B15" r:id="rId28"/>
    <hyperlink ref="A16" r:id="rId29"/>
    <hyperlink ref="B16" r:id="rId30"/>
    <hyperlink ref="A17" r:id="rId31"/>
    <hyperlink ref="B17" r:id="rId32"/>
    <hyperlink ref="A18" r:id="rId33"/>
    <hyperlink ref="B18" r:id="rId34"/>
    <hyperlink ref="A19" r:id="rId35"/>
    <hyperlink ref="B19" r:id="rId36"/>
    <hyperlink ref="A20" r:id="rId37"/>
    <hyperlink ref="B20" r:id="rId38"/>
    <hyperlink ref="A21" r:id="rId39"/>
    <hyperlink ref="B21" r:id="rId40"/>
    <hyperlink ref="A22" r:id="rId41"/>
    <hyperlink ref="B22" r:id="rId42"/>
    <hyperlink ref="A23" r:id="rId43"/>
    <hyperlink ref="B23" r:id="rId44"/>
    <hyperlink ref="A24" r:id="rId45"/>
    <hyperlink ref="B24" r:id="rId46"/>
    <hyperlink ref="A25" r:id="rId47"/>
    <hyperlink ref="B25" r:id="rId48"/>
    <hyperlink ref="A26" r:id="rId49"/>
    <hyperlink ref="B26" r:id="rId50"/>
    <hyperlink ref="A27" r:id="rId51"/>
    <hyperlink ref="B27" r:id="rId52"/>
    <hyperlink ref="A28" r:id="rId53"/>
    <hyperlink ref="B28" r:id="rId54"/>
    <hyperlink ref="A29" r:id="rId55"/>
    <hyperlink ref="B29" r:id="rId56"/>
    <hyperlink ref="A30" r:id="rId57"/>
    <hyperlink ref="B30" r:id="rId58"/>
    <hyperlink ref="A31" r:id="rId59"/>
    <hyperlink ref="B31" r:id="rId60"/>
    <hyperlink ref="A32" r:id="rId61"/>
    <hyperlink ref="B32" r:id="rId62"/>
    <hyperlink ref="A33" r:id="rId63"/>
    <hyperlink ref="B33" r:id="rId64"/>
    <hyperlink ref="A34" r:id="rId65"/>
    <hyperlink ref="B34" r:id="rId66"/>
    <hyperlink ref="A35" r:id="rId67"/>
    <hyperlink ref="B35" r:id="rId68"/>
    <hyperlink ref="A36" r:id="rId69"/>
    <hyperlink ref="B36" r:id="rId70"/>
    <hyperlink ref="A37" r:id="rId71"/>
    <hyperlink ref="B37" r:id="rId72"/>
    <hyperlink ref="A38" r:id="rId73"/>
    <hyperlink ref="B38" r:id="rId74"/>
    <hyperlink ref="A39" r:id="rId75"/>
    <hyperlink ref="B39" r:id="rId76"/>
    <hyperlink ref="A40" r:id="rId77"/>
    <hyperlink ref="B40" r:id="rId78"/>
    <hyperlink ref="A41" r:id="rId79"/>
    <hyperlink ref="B41" r:id="rId80"/>
    <hyperlink ref="A42" r:id="rId81"/>
    <hyperlink ref="B42" r:id="rId82"/>
    <hyperlink ref="A43" r:id="rId83"/>
    <hyperlink ref="B43" r:id="rId84"/>
    <hyperlink ref="A44" r:id="rId85"/>
    <hyperlink ref="B44" r:id="rId86"/>
    <hyperlink ref="A45" r:id="rId87"/>
    <hyperlink ref="B45" r:id="rId88"/>
    <hyperlink ref="A46" r:id="rId89"/>
    <hyperlink ref="B46" r:id="rId90"/>
    <hyperlink ref="A47" r:id="rId91"/>
    <hyperlink ref="B47" r:id="rId92"/>
    <hyperlink ref="A48" r:id="rId93"/>
    <hyperlink ref="B48" r:id="rId94"/>
    <hyperlink ref="A49" r:id="rId95"/>
    <hyperlink ref="B49" r:id="rId96"/>
    <hyperlink ref="A50" r:id="rId97"/>
    <hyperlink ref="B50" r:id="rId98"/>
    <hyperlink ref="A51" r:id="rId99"/>
    <hyperlink ref="B51" r:id="rId100"/>
    <hyperlink ref="A52" r:id="rId101"/>
    <hyperlink ref="B52" r:id="rId102"/>
    <hyperlink ref="A53" r:id="rId103"/>
    <hyperlink ref="B53" r:id="rId104"/>
    <hyperlink ref="A54" r:id="rId105"/>
    <hyperlink ref="B54" r:id="rId106"/>
    <hyperlink ref="A55" r:id="rId107"/>
    <hyperlink ref="B55" r:id="rId108"/>
    <hyperlink ref="A56" r:id="rId109"/>
    <hyperlink ref="B56" r:id="rId110"/>
    <hyperlink ref="A57" r:id="rId111"/>
    <hyperlink ref="B57" r:id="rId112"/>
    <hyperlink ref="A58" r:id="rId113"/>
    <hyperlink ref="B58" r:id="rId114"/>
    <hyperlink ref="A59" r:id="rId115"/>
    <hyperlink ref="B59" r:id="rId116"/>
    <hyperlink ref="A60" r:id="rId117"/>
    <hyperlink ref="B60" r:id="rId118"/>
    <hyperlink ref="A61" r:id="rId119"/>
    <hyperlink ref="B61" r:id="rId120"/>
    <hyperlink ref="A62" r:id="rId121"/>
    <hyperlink ref="B62" r:id="rId122"/>
    <hyperlink ref="A63" r:id="rId123"/>
    <hyperlink ref="B63" r:id="rId124"/>
    <hyperlink ref="A64" r:id="rId125"/>
    <hyperlink ref="B64" r:id="rId126"/>
    <hyperlink ref="A65" r:id="rId127"/>
    <hyperlink ref="B65" r:id="rId128"/>
    <hyperlink ref="A66" r:id="rId129"/>
    <hyperlink ref="B66" r:id="rId130"/>
    <hyperlink ref="A67" r:id="rId131"/>
    <hyperlink ref="B67" r:id="rId132"/>
    <hyperlink ref="A68" r:id="rId133"/>
    <hyperlink ref="B68" r:id="rId134"/>
    <hyperlink ref="A69" r:id="rId135"/>
    <hyperlink ref="B69" r:id="rId136"/>
    <hyperlink ref="A70" r:id="rId137"/>
    <hyperlink ref="B70" r:id="rId138"/>
    <hyperlink ref="A71" r:id="rId139"/>
    <hyperlink ref="B71" r:id="rId140"/>
    <hyperlink ref="A72" r:id="rId141"/>
    <hyperlink ref="B72" r:id="rId142"/>
    <hyperlink ref="A73" r:id="rId143"/>
    <hyperlink ref="B73" r:id="rId144"/>
    <hyperlink ref="A74" r:id="rId145"/>
    <hyperlink ref="B74" r:id="rId146"/>
    <hyperlink ref="A75" r:id="rId147"/>
    <hyperlink ref="B75" r:id="rId148"/>
    <hyperlink ref="A76" r:id="rId149"/>
    <hyperlink ref="B76" r:id="rId150"/>
    <hyperlink ref="A77" r:id="rId151"/>
    <hyperlink ref="B77" r:id="rId152"/>
    <hyperlink ref="A78" r:id="rId153"/>
    <hyperlink ref="B78" r:id="rId154"/>
    <hyperlink ref="A79" r:id="rId155"/>
    <hyperlink ref="B79" r:id="rId156"/>
    <hyperlink ref="A80" r:id="rId157"/>
    <hyperlink ref="B80" r:id="rId158"/>
    <hyperlink ref="A81" r:id="rId159"/>
    <hyperlink ref="B81" r:id="rId160"/>
    <hyperlink ref="A82" r:id="rId161"/>
    <hyperlink ref="B82" r:id="rId162"/>
    <hyperlink ref="A83" r:id="rId163"/>
    <hyperlink ref="B83" r:id="rId164"/>
    <hyperlink ref="A84" r:id="rId165"/>
    <hyperlink ref="B84" r:id="rId16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401"/>
  <sheetViews>
    <sheetView tabSelected="1" topLeftCell="A173" workbookViewId="0">
      <selection activeCell="J198" sqref="J198"/>
    </sheetView>
  </sheetViews>
  <sheetFormatPr defaultColWidth="14.42578125" defaultRowHeight="15.75" customHeight="1"/>
  <cols>
    <col min="1" max="6" width="14.42578125" style="97"/>
    <col min="7" max="7" width="14.5703125" style="97" customWidth="1"/>
    <col min="8" max="16384" width="14.42578125" style="97"/>
  </cols>
  <sheetData>
    <row r="1" spans="1:8" s="97" customFormat="1" ht="15.75" customHeight="1">
      <c r="A1" s="94" t="s">
        <v>1182</v>
      </c>
      <c r="B1" s="95"/>
      <c r="C1" s="95"/>
      <c r="D1" s="95"/>
      <c r="E1" s="95"/>
      <c r="F1" s="95"/>
      <c r="G1" s="95"/>
      <c r="H1" s="96"/>
    </row>
    <row r="2" spans="1:8" s="97" customFormat="1" ht="15.75" customHeight="1">
      <c r="A2" s="98" t="s">
        <v>760</v>
      </c>
      <c r="B2" s="98" t="s">
        <v>740</v>
      </c>
      <c r="C2" s="98" t="s">
        <v>741</v>
      </c>
      <c r="D2" s="98" t="s">
        <v>742</v>
      </c>
      <c r="E2" s="98" t="s">
        <v>744</v>
      </c>
      <c r="F2" s="98" t="s">
        <v>745</v>
      </c>
      <c r="G2" s="98" t="s">
        <v>746</v>
      </c>
      <c r="H2" s="99" t="s">
        <v>747</v>
      </c>
    </row>
    <row r="3" spans="1:8" s="97" customFormat="1" ht="15.75" customHeight="1">
      <c r="A3" s="91">
        <v>42094</v>
      </c>
      <c r="B3" s="90">
        <v>1.65</v>
      </c>
      <c r="C3" s="90">
        <v>3.29</v>
      </c>
      <c r="D3" s="90">
        <v>0.34</v>
      </c>
      <c r="E3" s="90">
        <v>0.68</v>
      </c>
      <c r="F3" s="90">
        <v>1.33</v>
      </c>
      <c r="G3" s="90" t="s">
        <v>284</v>
      </c>
      <c r="H3" s="90">
        <v>3.2</v>
      </c>
    </row>
    <row r="4" spans="1:8" s="97" customFormat="1" ht="15.75" customHeight="1">
      <c r="A4" s="91">
        <v>42185</v>
      </c>
      <c r="B4" s="90">
        <v>0.3</v>
      </c>
      <c r="C4" s="90">
        <v>0.63</v>
      </c>
      <c r="D4" s="90">
        <v>0.34</v>
      </c>
      <c r="E4" s="90">
        <v>0.7</v>
      </c>
      <c r="F4" s="90">
        <v>1.0900000000000001</v>
      </c>
      <c r="G4" s="90"/>
      <c r="H4" s="90">
        <v>1.48</v>
      </c>
    </row>
    <row r="5" spans="1:8" s="97" customFormat="1" ht="15.75" customHeight="1">
      <c r="A5" s="91">
        <v>42277</v>
      </c>
      <c r="B5" s="90">
        <v>0.7</v>
      </c>
      <c r="C5" s="90">
        <v>1.6</v>
      </c>
      <c r="D5" s="90">
        <v>0.4</v>
      </c>
      <c r="E5" s="90">
        <v>0.91</v>
      </c>
      <c r="F5" s="90">
        <v>1.3</v>
      </c>
      <c r="G5" s="90"/>
      <c r="H5" s="90">
        <v>1.9</v>
      </c>
    </row>
    <row r="6" spans="1:8" s="97" customFormat="1" ht="15.75" customHeight="1">
      <c r="A6" s="91">
        <v>42368</v>
      </c>
      <c r="B6" s="90">
        <v>4.4400000000000004</v>
      </c>
      <c r="C6" s="90">
        <v>9.41</v>
      </c>
      <c r="D6" s="90">
        <v>0.35</v>
      </c>
      <c r="E6" s="90">
        <v>0.75</v>
      </c>
      <c r="F6" s="90">
        <v>1</v>
      </c>
      <c r="G6" s="90"/>
      <c r="H6" s="90">
        <v>4.5</v>
      </c>
    </row>
    <row r="7" spans="1:8" s="97" customFormat="1" ht="15.75" customHeight="1">
      <c r="A7" s="91">
        <v>42460</v>
      </c>
      <c r="B7" s="90">
        <v>0.49</v>
      </c>
      <c r="C7" s="90">
        <v>1.01</v>
      </c>
      <c r="D7" s="90">
        <v>0.35</v>
      </c>
      <c r="E7" s="90">
        <v>0.72</v>
      </c>
      <c r="F7" s="90">
        <v>0.99</v>
      </c>
      <c r="G7" s="90" t="s">
        <v>284</v>
      </c>
      <c r="H7" s="90">
        <v>1.79</v>
      </c>
    </row>
    <row r="8" spans="1:8" s="97" customFormat="1" ht="15.75" customHeight="1">
      <c r="A8" s="91">
        <v>42551</v>
      </c>
      <c r="B8" s="90">
        <v>-0.28000000000000003</v>
      </c>
      <c r="C8" s="90">
        <v>-0.59</v>
      </c>
      <c r="D8" s="90">
        <v>0.35</v>
      </c>
      <c r="E8" s="90">
        <v>0.73</v>
      </c>
      <c r="F8" s="90">
        <v>1.02</v>
      </c>
      <c r="G8" s="90"/>
      <c r="H8" s="90">
        <v>0.49</v>
      </c>
    </row>
    <row r="9" spans="1:8" s="97" customFormat="1" ht="15.75" customHeight="1">
      <c r="A9" s="91">
        <v>42643</v>
      </c>
      <c r="B9" s="90">
        <v>0.02</v>
      </c>
      <c r="C9" s="90">
        <v>0.05</v>
      </c>
      <c r="D9" s="90">
        <v>0.4</v>
      </c>
      <c r="E9" s="90">
        <v>0.86</v>
      </c>
      <c r="F9" s="90">
        <v>1.23</v>
      </c>
      <c r="G9" s="90"/>
      <c r="H9" s="90">
        <v>1.1299999999999999</v>
      </c>
    </row>
    <row r="10" spans="1:8" s="97" customFormat="1" ht="15.75" customHeight="1">
      <c r="A10" s="91">
        <v>42734</v>
      </c>
      <c r="B10" s="90">
        <v>3.25</v>
      </c>
      <c r="C10" s="90">
        <v>7.16</v>
      </c>
      <c r="D10" s="90">
        <v>0.31</v>
      </c>
      <c r="E10" s="90">
        <v>0.68</v>
      </c>
      <c r="F10" s="90">
        <v>1.34</v>
      </c>
      <c r="G10" s="90"/>
      <c r="H10" s="90">
        <v>4.34</v>
      </c>
    </row>
    <row r="11" spans="1:8" s="97" customFormat="1" ht="15.75" customHeight="1">
      <c r="A11" s="91">
        <v>42825</v>
      </c>
      <c r="B11" s="90">
        <v>1.56</v>
      </c>
      <c r="C11" s="90">
        <v>3.3</v>
      </c>
      <c r="D11" s="90">
        <v>0.32</v>
      </c>
      <c r="E11" s="90">
        <v>0.67</v>
      </c>
      <c r="F11" s="90">
        <v>1.46</v>
      </c>
      <c r="G11" s="90" t="s">
        <v>284</v>
      </c>
      <c r="H11" s="90">
        <v>2.93</v>
      </c>
    </row>
    <row r="12" spans="1:8" s="97" customFormat="1" ht="15.75" customHeight="1">
      <c r="A12" s="91">
        <v>42908</v>
      </c>
      <c r="B12" s="90">
        <v>0.14000000000000001</v>
      </c>
      <c r="C12" s="90">
        <v>0.28999999999999998</v>
      </c>
      <c r="D12" s="90">
        <v>0.33</v>
      </c>
      <c r="E12" s="90">
        <v>0.71</v>
      </c>
      <c r="F12" s="90">
        <v>1.53</v>
      </c>
      <c r="G12" s="90"/>
      <c r="H12" s="90">
        <v>1.1299999999999999</v>
      </c>
    </row>
    <row r="13" spans="1:8" s="97" customFormat="1" ht="15.75" customHeight="1">
      <c r="A13" s="91">
        <v>43007</v>
      </c>
      <c r="B13" s="90">
        <v>0.11</v>
      </c>
      <c r="C13" s="90">
        <v>0.14000000000000001</v>
      </c>
      <c r="D13" s="90">
        <v>0.35</v>
      </c>
      <c r="E13" s="90">
        <v>0.75</v>
      </c>
      <c r="F13" s="90">
        <v>1.51</v>
      </c>
      <c r="G13" s="90"/>
      <c r="H13" s="90">
        <v>1.1599999999999999</v>
      </c>
    </row>
    <row r="14" spans="1:8" s="97" customFormat="1" ht="15.75" customHeight="1">
      <c r="A14" s="91">
        <v>43100</v>
      </c>
      <c r="B14" s="90">
        <v>2.42</v>
      </c>
      <c r="C14" s="90">
        <v>4.99</v>
      </c>
      <c r="D14" s="90">
        <v>0.33</v>
      </c>
      <c r="E14" s="90">
        <v>0.69</v>
      </c>
      <c r="F14" s="90">
        <v>1.33</v>
      </c>
      <c r="G14" s="90"/>
      <c r="H14" s="90">
        <v>2.87</v>
      </c>
    </row>
    <row r="15" spans="1:8" s="97" customFormat="1" ht="15.75" customHeight="1">
      <c r="A15" s="90"/>
      <c r="B15" s="90"/>
      <c r="C15" s="90"/>
      <c r="D15" s="90"/>
      <c r="E15" s="90"/>
      <c r="F15" s="90"/>
      <c r="G15" s="90"/>
      <c r="H15" s="90"/>
    </row>
    <row r="16" spans="1:8" s="97" customFormat="1" ht="15.75" customHeight="1">
      <c r="A16" s="100" t="s">
        <v>761</v>
      </c>
      <c r="B16" s="95"/>
      <c r="C16" s="95"/>
      <c r="D16" s="95"/>
      <c r="E16" s="95"/>
      <c r="F16" s="95"/>
      <c r="G16" s="95"/>
      <c r="H16" s="96"/>
    </row>
    <row r="17" spans="1:8" s="97" customFormat="1" ht="15.75" customHeight="1">
      <c r="A17" s="98" t="s">
        <v>760</v>
      </c>
      <c r="B17" s="98" t="s">
        <v>740</v>
      </c>
      <c r="C17" s="98" t="s">
        <v>741</v>
      </c>
      <c r="D17" s="98" t="s">
        <v>742</v>
      </c>
      <c r="E17" s="98" t="s">
        <v>744</v>
      </c>
      <c r="F17" s="98" t="s">
        <v>745</v>
      </c>
      <c r="G17" s="98" t="s">
        <v>746</v>
      </c>
      <c r="H17" s="99" t="s">
        <v>747</v>
      </c>
    </row>
    <row r="18" spans="1:8" s="97" customFormat="1" ht="15.75" customHeight="1">
      <c r="A18" s="91">
        <v>42094</v>
      </c>
      <c r="B18" s="90">
        <v>0.42</v>
      </c>
      <c r="C18" s="90">
        <v>1.64</v>
      </c>
      <c r="D18" s="90">
        <v>0.27</v>
      </c>
      <c r="E18" s="90">
        <v>1.04</v>
      </c>
      <c r="F18" s="90">
        <v>1.88</v>
      </c>
      <c r="G18" s="90" t="s">
        <v>284</v>
      </c>
      <c r="H18" s="90">
        <v>1.74</v>
      </c>
    </row>
    <row r="19" spans="1:8" s="97" customFormat="1" ht="15.75" customHeight="1">
      <c r="A19" s="91">
        <v>42185</v>
      </c>
      <c r="B19" s="90">
        <v>1.04</v>
      </c>
      <c r="C19" s="90">
        <v>3.94</v>
      </c>
      <c r="D19" s="90">
        <v>0.27</v>
      </c>
      <c r="E19" s="90">
        <v>1.02</v>
      </c>
      <c r="F19" s="90">
        <v>1.22</v>
      </c>
      <c r="G19" s="90"/>
      <c r="H19" s="90">
        <v>2.79</v>
      </c>
    </row>
    <row r="20" spans="1:8" s="97" customFormat="1" ht="15.75" customHeight="1">
      <c r="A20" s="91">
        <v>42277</v>
      </c>
      <c r="B20" s="90">
        <v>7.0000000000000007E-2</v>
      </c>
      <c r="C20" s="90">
        <v>0.27</v>
      </c>
      <c r="D20" s="90">
        <v>0.26</v>
      </c>
      <c r="E20" s="90">
        <v>1</v>
      </c>
      <c r="F20" s="90">
        <v>1.44</v>
      </c>
      <c r="G20" s="90"/>
      <c r="H20" s="90">
        <v>1.34</v>
      </c>
    </row>
    <row r="21" spans="1:8" s="97" customFormat="1" ht="15.75" customHeight="1">
      <c r="A21" s="91">
        <v>42368</v>
      </c>
      <c r="B21" s="90">
        <v>1.8</v>
      </c>
      <c r="C21" s="90">
        <v>6.47</v>
      </c>
      <c r="D21" s="90">
        <v>0.26</v>
      </c>
      <c r="E21" s="90">
        <v>0.93</v>
      </c>
      <c r="F21" s="90">
        <v>1.39</v>
      </c>
      <c r="G21" s="90"/>
      <c r="H21" s="90">
        <v>2.3199999999999998</v>
      </c>
    </row>
    <row r="22" spans="1:8" s="97" customFormat="1" ht="12.75">
      <c r="A22" s="91">
        <v>42460</v>
      </c>
      <c r="B22" s="90">
        <v>0.44</v>
      </c>
      <c r="C22" s="90">
        <v>1.59</v>
      </c>
      <c r="D22" s="90">
        <v>0.25</v>
      </c>
      <c r="E22" s="90">
        <v>0.91</v>
      </c>
      <c r="F22" s="90">
        <v>1.38</v>
      </c>
      <c r="G22" s="90" t="s">
        <v>13</v>
      </c>
      <c r="H22" s="90">
        <v>1.71</v>
      </c>
    </row>
    <row r="23" spans="1:8" s="97" customFormat="1" ht="12.75">
      <c r="A23" s="91">
        <v>42551</v>
      </c>
      <c r="B23" s="90">
        <v>0.79</v>
      </c>
      <c r="C23" s="90">
        <v>2.79</v>
      </c>
      <c r="D23" s="90">
        <v>0.25</v>
      </c>
      <c r="E23" s="90">
        <v>0.9</v>
      </c>
      <c r="F23" s="90">
        <v>1.27</v>
      </c>
      <c r="G23" s="90"/>
      <c r="H23" s="90">
        <v>2.35</v>
      </c>
    </row>
    <row r="24" spans="1:8" s="97" customFormat="1" ht="12.75">
      <c r="A24" s="91">
        <v>42643</v>
      </c>
      <c r="B24" s="90">
        <v>0.49</v>
      </c>
      <c r="C24" s="90">
        <v>1.72</v>
      </c>
      <c r="D24" s="90">
        <v>0.25</v>
      </c>
      <c r="E24" s="90">
        <v>0.89</v>
      </c>
      <c r="F24" s="90">
        <v>1.21</v>
      </c>
      <c r="G24" s="90"/>
      <c r="H24" s="90">
        <v>1.87</v>
      </c>
    </row>
    <row r="25" spans="1:8" s="97" customFormat="1" ht="12.75">
      <c r="A25" s="91">
        <v>42734</v>
      </c>
      <c r="B25" s="90">
        <v>0.77</v>
      </c>
      <c r="C25" s="90">
        <v>2.65</v>
      </c>
      <c r="D25" s="90">
        <v>0.25</v>
      </c>
      <c r="E25" s="90">
        <v>0.87</v>
      </c>
      <c r="F25" s="90">
        <v>1.07</v>
      </c>
      <c r="G25" s="90"/>
      <c r="H25" s="90">
        <v>2.44</v>
      </c>
    </row>
    <row r="26" spans="1:8" s="97" customFormat="1" ht="12.75">
      <c r="A26" s="91">
        <v>42825</v>
      </c>
      <c r="B26" s="90">
        <v>0.19</v>
      </c>
      <c r="C26" s="90">
        <v>0.65</v>
      </c>
      <c r="D26" s="90">
        <v>0.26</v>
      </c>
      <c r="E26" s="90">
        <v>0.88</v>
      </c>
      <c r="F26" s="90">
        <v>1.1599999999999999</v>
      </c>
      <c r="G26" s="90" t="s">
        <v>13</v>
      </c>
      <c r="H26" s="90">
        <v>1.5</v>
      </c>
    </row>
    <row r="27" spans="1:8" s="97" customFormat="1" ht="12.75">
      <c r="A27" s="91">
        <v>42908</v>
      </c>
      <c r="B27" s="90">
        <v>2.1800000000000002</v>
      </c>
      <c r="C27" s="90">
        <v>7.91</v>
      </c>
      <c r="D27" s="90">
        <v>0.33</v>
      </c>
      <c r="E27" s="90">
        <v>1.2</v>
      </c>
      <c r="F27" s="90">
        <v>1.36</v>
      </c>
      <c r="G27" s="90"/>
      <c r="H27" s="90">
        <v>6.97</v>
      </c>
    </row>
    <row r="28" spans="1:8" s="97" customFormat="1" ht="12.75">
      <c r="A28" s="91">
        <v>43007</v>
      </c>
      <c r="B28" s="90">
        <v>-0.56000000000000005</v>
      </c>
      <c r="C28" s="90">
        <v>-1.94</v>
      </c>
      <c r="D28" s="90">
        <v>0.32</v>
      </c>
      <c r="E28" s="90">
        <v>1.1200000000000001</v>
      </c>
      <c r="F28" s="90">
        <v>1.36</v>
      </c>
      <c r="G28" s="90"/>
      <c r="H28" s="90">
        <v>0.56999999999999995</v>
      </c>
    </row>
    <row r="29" spans="1:8" s="97" customFormat="1" ht="12.75">
      <c r="A29" s="91">
        <v>43100</v>
      </c>
      <c r="B29" s="90">
        <v>2.88</v>
      </c>
      <c r="C29" s="90">
        <v>9.4600000000000009</v>
      </c>
      <c r="D29" s="90">
        <v>0.32</v>
      </c>
      <c r="E29" s="90">
        <v>1.05</v>
      </c>
      <c r="F29" s="90">
        <v>1.31</v>
      </c>
      <c r="G29" s="90"/>
      <c r="H29" s="90">
        <v>7.67</v>
      </c>
    </row>
    <row r="30" spans="1:8" s="97" customFormat="1" ht="12.75">
      <c r="A30" s="90"/>
      <c r="B30" s="90"/>
      <c r="C30" s="90"/>
      <c r="D30" s="90"/>
      <c r="E30" s="90"/>
      <c r="F30" s="90"/>
      <c r="G30" s="90"/>
      <c r="H30" s="90"/>
    </row>
    <row r="31" spans="1:8" s="97" customFormat="1" ht="12.75">
      <c r="A31" s="100" t="s">
        <v>592</v>
      </c>
      <c r="B31" s="95"/>
      <c r="C31" s="95"/>
      <c r="D31" s="95"/>
      <c r="E31" s="95"/>
      <c r="F31" s="95"/>
      <c r="G31" s="95"/>
      <c r="H31" s="96"/>
    </row>
    <row r="32" spans="1:8" s="97" customFormat="1" ht="12.75">
      <c r="A32" s="98" t="s">
        <v>760</v>
      </c>
      <c r="B32" s="98" t="s">
        <v>740</v>
      </c>
      <c r="C32" s="98" t="s">
        <v>741</v>
      </c>
      <c r="D32" s="98" t="s">
        <v>742</v>
      </c>
      <c r="E32" s="98" t="s">
        <v>744</v>
      </c>
      <c r="F32" s="98" t="s">
        <v>745</v>
      </c>
      <c r="G32" s="98" t="s">
        <v>746</v>
      </c>
      <c r="H32" s="99" t="s">
        <v>747</v>
      </c>
    </row>
    <row r="33" spans="1:8" s="97" customFormat="1" ht="12.75">
      <c r="A33" s="91">
        <v>42094</v>
      </c>
      <c r="B33" s="90">
        <v>1.34</v>
      </c>
      <c r="C33" s="90">
        <v>2.68</v>
      </c>
      <c r="D33" s="90">
        <v>0.21</v>
      </c>
      <c r="E33" s="90">
        <v>0.42</v>
      </c>
      <c r="F33" s="90">
        <v>1.29</v>
      </c>
      <c r="G33" s="90" t="s">
        <v>284</v>
      </c>
      <c r="H33" s="90">
        <v>5.98</v>
      </c>
    </row>
    <row r="34" spans="1:8" s="97" customFormat="1" ht="12.75">
      <c r="A34" s="91">
        <v>42185</v>
      </c>
      <c r="B34" s="90">
        <v>0.1</v>
      </c>
      <c r="C34" s="90">
        <v>0.2</v>
      </c>
      <c r="D34" s="90">
        <v>0.24</v>
      </c>
      <c r="E34" s="90">
        <v>0.53</v>
      </c>
      <c r="F34" s="90">
        <v>1.17</v>
      </c>
      <c r="G34" s="90"/>
      <c r="H34" s="90">
        <v>-0.46</v>
      </c>
    </row>
    <row r="35" spans="1:8" s="97" customFormat="1" ht="12.75">
      <c r="A35" s="91">
        <v>42277</v>
      </c>
      <c r="B35" s="90">
        <v>0.87</v>
      </c>
      <c r="C35" s="90">
        <v>1.9</v>
      </c>
      <c r="D35" s="90">
        <v>0.28000000000000003</v>
      </c>
      <c r="E35" s="90">
        <v>0.62</v>
      </c>
      <c r="F35" s="90">
        <v>1</v>
      </c>
      <c r="G35" s="90"/>
      <c r="H35" s="90">
        <v>3.93</v>
      </c>
    </row>
    <row r="36" spans="1:8" s="97" customFormat="1" ht="12.75">
      <c r="A36" s="91">
        <v>42368</v>
      </c>
      <c r="B36" s="90">
        <v>1.81</v>
      </c>
      <c r="C36" s="90">
        <v>3.99</v>
      </c>
      <c r="D36" s="90">
        <v>0.31</v>
      </c>
      <c r="E36" s="90">
        <v>0.67</v>
      </c>
      <c r="F36" s="90">
        <v>0.89</v>
      </c>
      <c r="G36" s="90"/>
      <c r="H36" s="90">
        <v>16.989999999999998</v>
      </c>
    </row>
    <row r="37" spans="1:8" s="97" customFormat="1" ht="12.75">
      <c r="A37" s="91">
        <v>42460</v>
      </c>
      <c r="B37" s="90">
        <v>0.97</v>
      </c>
      <c r="C37" s="90">
        <v>2.11</v>
      </c>
      <c r="D37" s="90">
        <v>0.31</v>
      </c>
      <c r="E37" s="90">
        <v>0.69</v>
      </c>
      <c r="F37" s="90">
        <v>0.95</v>
      </c>
      <c r="G37" s="90"/>
      <c r="H37" s="90">
        <v>5.1100000000000003</v>
      </c>
    </row>
    <row r="38" spans="1:8" s="97" customFormat="1" ht="12.75">
      <c r="A38" s="91">
        <v>42551</v>
      </c>
      <c r="B38" s="90">
        <v>0.46</v>
      </c>
      <c r="C38" s="90">
        <v>1.03</v>
      </c>
      <c r="D38" s="90">
        <v>0.3</v>
      </c>
      <c r="E38" s="90">
        <v>0.67</v>
      </c>
      <c r="F38" s="90">
        <v>1.47</v>
      </c>
      <c r="G38" s="90" t="s">
        <v>13</v>
      </c>
      <c r="H38" s="90">
        <v>2.4500000000000002</v>
      </c>
    </row>
    <row r="39" spans="1:8" s="97" customFormat="1" ht="12.75">
      <c r="A39" s="91">
        <v>42643</v>
      </c>
      <c r="B39" s="90">
        <v>0.48</v>
      </c>
      <c r="C39" s="90">
        <v>1.1299999999999999</v>
      </c>
      <c r="D39" s="90">
        <v>0.33</v>
      </c>
      <c r="E39" s="90">
        <v>0.78</v>
      </c>
      <c r="F39" s="90">
        <v>0.81</v>
      </c>
      <c r="G39" s="90"/>
      <c r="H39" s="90">
        <v>1.67</v>
      </c>
    </row>
    <row r="40" spans="1:8" s="97" customFormat="1" ht="12.75">
      <c r="A40" s="91">
        <v>42734</v>
      </c>
      <c r="B40" s="90">
        <v>0.79</v>
      </c>
      <c r="C40" s="90">
        <v>1.88</v>
      </c>
      <c r="D40" s="90">
        <v>0.32</v>
      </c>
      <c r="E40" s="90">
        <v>0.77</v>
      </c>
      <c r="F40" s="90">
        <v>0.92</v>
      </c>
      <c r="G40" s="90"/>
      <c r="H40" s="90">
        <v>1.9</v>
      </c>
    </row>
    <row r="41" spans="1:8" s="97" customFormat="1" ht="12.75">
      <c r="A41" s="91">
        <v>42825</v>
      </c>
      <c r="B41" s="90">
        <v>0.16</v>
      </c>
      <c r="C41" s="90">
        <v>0.37</v>
      </c>
      <c r="D41" s="90">
        <v>0.27</v>
      </c>
      <c r="E41" s="90">
        <v>0.62</v>
      </c>
      <c r="F41" s="90">
        <v>0.98</v>
      </c>
      <c r="G41" s="90" t="s">
        <v>13</v>
      </c>
      <c r="H41" s="90">
        <v>1.1100000000000001</v>
      </c>
    </row>
    <row r="42" spans="1:8" s="97" customFormat="1" ht="12.75">
      <c r="A42" s="91">
        <v>42908</v>
      </c>
      <c r="B42" s="90">
        <v>1.34</v>
      </c>
      <c r="C42" s="90">
        <v>3.08</v>
      </c>
      <c r="D42" s="90">
        <v>0.28000000000000003</v>
      </c>
      <c r="E42" s="90">
        <v>0.65</v>
      </c>
      <c r="F42" s="90">
        <v>1.1100000000000001</v>
      </c>
      <c r="G42" s="90"/>
      <c r="H42" s="90">
        <v>3.55</v>
      </c>
    </row>
    <row r="43" spans="1:8" s="97" customFormat="1" ht="12.75">
      <c r="A43" s="91">
        <v>43007</v>
      </c>
      <c r="B43" s="90">
        <v>-0.16</v>
      </c>
      <c r="C43" s="90">
        <v>-0.36</v>
      </c>
      <c r="D43" s="90">
        <v>0.3</v>
      </c>
      <c r="E43" s="90">
        <v>0.69</v>
      </c>
      <c r="F43" s="90">
        <v>0.96</v>
      </c>
      <c r="G43" s="90"/>
      <c r="H43" s="90">
        <v>-0.3</v>
      </c>
    </row>
    <row r="44" spans="1:8" s="97" customFormat="1" ht="12.75">
      <c r="A44" s="91">
        <v>43100</v>
      </c>
      <c r="B44" s="90">
        <v>0.99</v>
      </c>
      <c r="C44" s="90">
        <v>2.2999999999999998</v>
      </c>
      <c r="D44" s="90">
        <v>0.28999999999999998</v>
      </c>
      <c r="E44" s="90">
        <v>0.68</v>
      </c>
      <c r="F44" s="90">
        <v>0.88</v>
      </c>
      <c r="G44" s="90"/>
      <c r="H44" s="90">
        <v>1.1499999999999999</v>
      </c>
    </row>
    <row r="45" spans="1:8" s="97" customFormat="1" ht="12.75">
      <c r="A45" s="90"/>
      <c r="B45" s="90"/>
      <c r="C45" s="90"/>
      <c r="D45" s="90"/>
      <c r="E45" s="90"/>
      <c r="F45" s="90"/>
      <c r="G45" s="90"/>
      <c r="H45" s="90"/>
    </row>
    <row r="46" spans="1:8" s="97" customFormat="1" ht="12.75">
      <c r="A46" s="100" t="s">
        <v>762</v>
      </c>
      <c r="B46" s="95"/>
      <c r="C46" s="95"/>
      <c r="D46" s="95"/>
      <c r="E46" s="95"/>
      <c r="F46" s="95"/>
      <c r="G46" s="95"/>
      <c r="H46" s="96"/>
    </row>
    <row r="47" spans="1:8" s="97" customFormat="1" ht="12.75">
      <c r="A47" s="98" t="s">
        <v>760</v>
      </c>
      <c r="B47" s="98" t="s">
        <v>740</v>
      </c>
      <c r="C47" s="98" t="s">
        <v>741</v>
      </c>
      <c r="D47" s="98" t="s">
        <v>742</v>
      </c>
      <c r="E47" s="98" t="s">
        <v>744</v>
      </c>
      <c r="F47" s="98" t="s">
        <v>745</v>
      </c>
      <c r="G47" s="98" t="s">
        <v>746</v>
      </c>
      <c r="H47" s="99" t="s">
        <v>747</v>
      </c>
    </row>
    <row r="48" spans="1:8" s="97" customFormat="1" ht="12.75">
      <c r="A48" s="91">
        <v>42094</v>
      </c>
      <c r="B48" s="90">
        <v>1.04</v>
      </c>
      <c r="C48" s="90">
        <v>3.54</v>
      </c>
      <c r="D48" s="90">
        <v>0.44</v>
      </c>
      <c r="E48" s="90">
        <v>1.5</v>
      </c>
      <c r="F48" s="90">
        <v>0.75</v>
      </c>
      <c r="G48" s="90" t="s">
        <v>205</v>
      </c>
      <c r="H48" s="90">
        <v>1.77</v>
      </c>
    </row>
    <row r="49" spans="1:8" s="97" customFormat="1" ht="12.75">
      <c r="A49" s="91">
        <v>42185</v>
      </c>
      <c r="B49" s="90">
        <v>1.04</v>
      </c>
      <c r="C49" s="90">
        <v>3.59</v>
      </c>
      <c r="D49" s="90">
        <v>0.45</v>
      </c>
      <c r="E49" s="90">
        <v>1.54</v>
      </c>
      <c r="F49" s="90">
        <v>0.79</v>
      </c>
      <c r="G49" s="90"/>
      <c r="H49" s="90">
        <v>1.67</v>
      </c>
    </row>
    <row r="50" spans="1:8" s="97" customFormat="1" ht="12.75">
      <c r="A50" s="91">
        <v>42277</v>
      </c>
      <c r="B50" s="90">
        <v>0.88</v>
      </c>
      <c r="C50" s="90">
        <v>3.01</v>
      </c>
      <c r="D50" s="90">
        <v>0.45</v>
      </c>
      <c r="E50" s="90">
        <v>1.54</v>
      </c>
      <c r="F50" s="90">
        <v>0.68</v>
      </c>
      <c r="G50" s="90"/>
      <c r="H50" s="90">
        <v>1.59</v>
      </c>
    </row>
    <row r="51" spans="1:8" s="97" customFormat="1" ht="12.75">
      <c r="A51" s="91">
        <v>42368</v>
      </c>
      <c r="B51" s="90">
        <v>1.38</v>
      </c>
      <c r="C51" s="90">
        <v>4.8499999999999996</v>
      </c>
      <c r="D51" s="90">
        <v>0.48</v>
      </c>
      <c r="E51" s="90">
        <v>1.69</v>
      </c>
      <c r="F51" s="90">
        <v>0.48</v>
      </c>
      <c r="G51" s="90"/>
      <c r="H51" s="90">
        <v>4.0599999999999996</v>
      </c>
    </row>
    <row r="52" spans="1:8" s="97" customFormat="1" ht="12.75">
      <c r="A52" s="91">
        <v>42460</v>
      </c>
      <c r="B52" s="90">
        <v>1.1100000000000001</v>
      </c>
      <c r="C52" s="90">
        <v>3.88</v>
      </c>
      <c r="D52" s="90">
        <v>0.49</v>
      </c>
      <c r="E52" s="90">
        <v>1.72</v>
      </c>
      <c r="F52" s="90">
        <v>0.47</v>
      </c>
      <c r="G52" s="90" t="s">
        <v>205</v>
      </c>
      <c r="H52" s="90">
        <v>2.59</v>
      </c>
    </row>
    <row r="53" spans="1:8" s="97" customFormat="1" ht="12.75">
      <c r="A53" s="91">
        <v>42551</v>
      </c>
      <c r="B53" s="90">
        <v>1.29</v>
      </c>
      <c r="C53" s="90">
        <v>4.71</v>
      </c>
      <c r="D53" s="90">
        <v>0.49</v>
      </c>
      <c r="E53" s="90">
        <v>1.8</v>
      </c>
      <c r="F53" s="90">
        <v>0.46</v>
      </c>
      <c r="G53" s="90"/>
      <c r="H53" s="90">
        <v>2.39</v>
      </c>
    </row>
    <row r="54" spans="1:8" s="97" customFormat="1" ht="12.75">
      <c r="A54" s="91">
        <v>42643</v>
      </c>
      <c r="B54" s="90">
        <v>0.89</v>
      </c>
      <c r="C54" s="90">
        <v>3.34</v>
      </c>
      <c r="D54" s="90">
        <v>0.43</v>
      </c>
      <c r="E54" s="90">
        <v>1.61</v>
      </c>
      <c r="F54" s="90">
        <v>0.45</v>
      </c>
      <c r="G54" s="90"/>
      <c r="H54" s="90">
        <v>2.72</v>
      </c>
    </row>
    <row r="55" spans="1:8" s="97" customFormat="1" ht="12.75">
      <c r="A55" s="91">
        <v>42734</v>
      </c>
      <c r="B55" s="90">
        <v>1.0900000000000001</v>
      </c>
      <c r="C55" s="90">
        <v>4.28</v>
      </c>
      <c r="D55" s="90">
        <v>0.42</v>
      </c>
      <c r="E55" s="90">
        <v>1.66</v>
      </c>
      <c r="F55" s="90">
        <v>0.7</v>
      </c>
      <c r="G55" s="90"/>
      <c r="H55" s="90">
        <v>2.67</v>
      </c>
    </row>
    <row r="56" spans="1:8" s="97" customFormat="1" ht="12.75">
      <c r="A56" s="91">
        <v>42825</v>
      </c>
      <c r="B56" s="90">
        <v>0.92</v>
      </c>
      <c r="C56" s="90">
        <v>4.01</v>
      </c>
      <c r="D56" s="90">
        <v>0.43</v>
      </c>
      <c r="E56" s="90">
        <v>1.88</v>
      </c>
      <c r="F56" s="90">
        <v>0.84</v>
      </c>
      <c r="G56" s="90"/>
      <c r="H56" s="90">
        <v>2.3199999999999998</v>
      </c>
    </row>
    <row r="57" spans="1:8" s="97" customFormat="1" ht="12.75">
      <c r="A57" s="91">
        <v>42908</v>
      </c>
      <c r="B57" s="90">
        <v>0.71</v>
      </c>
      <c r="C57" s="90">
        <v>3.23</v>
      </c>
      <c r="D57" s="90">
        <v>0.45</v>
      </c>
      <c r="E57" s="90">
        <v>2.06</v>
      </c>
      <c r="F57" s="90">
        <v>1.1399999999999999</v>
      </c>
      <c r="G57" s="90"/>
      <c r="H57" s="90">
        <v>1.8</v>
      </c>
    </row>
    <row r="58" spans="1:8" s="97" customFormat="1" ht="12.75">
      <c r="A58" s="91">
        <v>43007</v>
      </c>
      <c r="B58" s="90">
        <v>1.29</v>
      </c>
      <c r="C58" s="90">
        <v>6</v>
      </c>
      <c r="D58" s="90">
        <v>0.41</v>
      </c>
      <c r="E58" s="90">
        <v>1.91</v>
      </c>
      <c r="F58" s="90">
        <v>1.2</v>
      </c>
      <c r="G58" s="90" t="s">
        <v>21</v>
      </c>
      <c r="H58" s="90">
        <v>13.91</v>
      </c>
    </row>
    <row r="59" spans="1:8" s="97" customFormat="1" ht="12.75">
      <c r="A59" s="91">
        <v>43100</v>
      </c>
      <c r="B59" s="90">
        <v>0.38</v>
      </c>
      <c r="C59" s="90">
        <v>1.97</v>
      </c>
      <c r="D59" s="90">
        <v>0.42</v>
      </c>
      <c r="E59" s="90">
        <v>2.2000000000000002</v>
      </c>
      <c r="F59" s="90">
        <v>0.76</v>
      </c>
      <c r="G59" s="90"/>
      <c r="H59" s="90">
        <v>3.08</v>
      </c>
    </row>
    <row r="60" spans="1:8" s="97" customFormat="1" ht="12.75">
      <c r="A60" s="90"/>
      <c r="B60" s="90"/>
      <c r="C60" s="90"/>
      <c r="D60" s="90"/>
      <c r="E60" s="90"/>
      <c r="F60" s="90"/>
      <c r="G60" s="90"/>
      <c r="H60" s="90"/>
    </row>
    <row r="61" spans="1:8" s="97" customFormat="1" ht="12.75">
      <c r="A61" s="100" t="s">
        <v>623</v>
      </c>
      <c r="B61" s="95"/>
      <c r="C61" s="95"/>
      <c r="D61" s="95"/>
      <c r="E61" s="95"/>
      <c r="F61" s="95"/>
      <c r="G61" s="95"/>
      <c r="H61" s="96"/>
    </row>
    <row r="62" spans="1:8" s="97" customFormat="1" ht="12.75">
      <c r="A62" s="98" t="s">
        <v>760</v>
      </c>
      <c r="B62" s="98" t="s">
        <v>740</v>
      </c>
      <c r="C62" s="98" t="s">
        <v>741</v>
      </c>
      <c r="D62" s="98" t="s">
        <v>742</v>
      </c>
      <c r="E62" s="98" t="s">
        <v>744</v>
      </c>
      <c r="F62" s="98" t="s">
        <v>745</v>
      </c>
      <c r="G62" s="98" t="s">
        <v>746</v>
      </c>
      <c r="H62" s="99" t="s">
        <v>747</v>
      </c>
    </row>
    <row r="63" spans="1:8" s="97" customFormat="1" ht="12.75">
      <c r="A63" s="91">
        <v>42094</v>
      </c>
      <c r="B63" s="90">
        <v>2.59</v>
      </c>
      <c r="C63" s="90">
        <v>6.37</v>
      </c>
      <c r="D63" s="90">
        <v>0.4</v>
      </c>
      <c r="E63" s="90">
        <v>0.98</v>
      </c>
      <c r="F63" s="90">
        <v>2.1</v>
      </c>
      <c r="G63" s="90" t="s">
        <v>106</v>
      </c>
      <c r="H63" s="90">
        <v>3.89</v>
      </c>
    </row>
    <row r="64" spans="1:8" s="97" customFormat="1" ht="12.75">
      <c r="A64" s="91">
        <v>42185</v>
      </c>
      <c r="B64" s="90">
        <v>2.98</v>
      </c>
      <c r="C64" s="90">
        <v>6.97</v>
      </c>
      <c r="D64" s="90">
        <v>0.37</v>
      </c>
      <c r="E64" s="90">
        <v>0.86</v>
      </c>
      <c r="F64" s="90">
        <v>2.09</v>
      </c>
      <c r="G64" s="90"/>
      <c r="H64" s="90">
        <v>6.08</v>
      </c>
    </row>
    <row r="65" spans="1:8" s="97" customFormat="1" ht="12.75">
      <c r="A65" s="91">
        <v>42277</v>
      </c>
      <c r="B65" s="90">
        <v>2.48</v>
      </c>
      <c r="C65" s="90">
        <v>5.83</v>
      </c>
      <c r="D65" s="90">
        <v>0.37</v>
      </c>
      <c r="E65" s="90">
        <v>0.86</v>
      </c>
      <c r="F65" s="90">
        <v>2.2000000000000002</v>
      </c>
      <c r="G65" s="90"/>
      <c r="H65" s="90">
        <v>3.31</v>
      </c>
    </row>
    <row r="66" spans="1:8" s="97" customFormat="1" ht="12.75">
      <c r="A66" s="91">
        <v>42368</v>
      </c>
      <c r="B66" s="90">
        <v>3.09</v>
      </c>
      <c r="C66" s="90">
        <v>6.91</v>
      </c>
      <c r="D66" s="90">
        <v>0.34</v>
      </c>
      <c r="E66" s="90">
        <v>0.75</v>
      </c>
      <c r="F66" s="90">
        <v>2.37</v>
      </c>
      <c r="G66" s="90"/>
      <c r="H66" s="90">
        <v>6.54</v>
      </c>
    </row>
    <row r="67" spans="1:8" s="97" customFormat="1" ht="12.75">
      <c r="A67" s="91">
        <v>42460</v>
      </c>
      <c r="B67" s="90">
        <v>2.67</v>
      </c>
      <c r="C67" s="90">
        <v>5.98</v>
      </c>
      <c r="D67" s="90">
        <v>0.35</v>
      </c>
      <c r="E67" s="90">
        <v>0.78</v>
      </c>
      <c r="F67" s="90">
        <v>2.36</v>
      </c>
      <c r="G67" s="90" t="s">
        <v>106</v>
      </c>
      <c r="H67" s="90">
        <v>6.97</v>
      </c>
    </row>
    <row r="68" spans="1:8" s="97" customFormat="1" ht="12.75">
      <c r="A68" s="91">
        <v>42551</v>
      </c>
      <c r="B68" s="90">
        <v>2.1800000000000002</v>
      </c>
      <c r="C68" s="90">
        <v>4.74</v>
      </c>
      <c r="D68" s="90">
        <v>0.35</v>
      </c>
      <c r="E68" s="90">
        <v>0.77</v>
      </c>
      <c r="F68" s="90">
        <v>2.46</v>
      </c>
      <c r="G68" s="90"/>
      <c r="H68" s="90">
        <v>5.81</v>
      </c>
    </row>
    <row r="69" spans="1:8" s="97" customFormat="1" ht="12.75">
      <c r="A69" s="91">
        <v>42643</v>
      </c>
      <c r="B69" s="90">
        <v>2.4700000000000002</v>
      </c>
      <c r="C69" s="90">
        <v>5.45</v>
      </c>
      <c r="D69" s="90">
        <v>0.36</v>
      </c>
      <c r="E69" s="90">
        <v>0.8</v>
      </c>
      <c r="F69" s="90">
        <v>2.21</v>
      </c>
      <c r="G69" s="90"/>
      <c r="H69" s="90">
        <v>6.08</v>
      </c>
    </row>
    <row r="70" spans="1:8" s="97" customFormat="1" ht="12.75">
      <c r="A70" s="91">
        <v>42734</v>
      </c>
      <c r="B70" s="90">
        <v>3.54</v>
      </c>
      <c r="C70" s="90">
        <v>7.47</v>
      </c>
      <c r="D70" s="90">
        <v>0.32</v>
      </c>
      <c r="E70" s="90">
        <v>0.67</v>
      </c>
      <c r="F70" s="90">
        <v>2.25</v>
      </c>
      <c r="G70" s="90"/>
      <c r="H70" s="90">
        <v>7.06</v>
      </c>
    </row>
    <row r="71" spans="1:8" s="97" customFormat="1" ht="12.75">
      <c r="A71" s="91">
        <v>42825</v>
      </c>
      <c r="B71" s="90">
        <v>2.64</v>
      </c>
      <c r="C71" s="90">
        <v>5.57</v>
      </c>
      <c r="D71" s="90">
        <v>0.34</v>
      </c>
      <c r="E71" s="90">
        <v>0.72</v>
      </c>
      <c r="F71" s="90">
        <v>2.44</v>
      </c>
      <c r="G71" s="90" t="s">
        <v>106</v>
      </c>
      <c r="H71" s="90">
        <v>7.26</v>
      </c>
    </row>
    <row r="72" spans="1:8" s="97" customFormat="1" ht="12.75">
      <c r="A72" s="91">
        <v>42908</v>
      </c>
      <c r="B72" s="90">
        <v>1.32</v>
      </c>
      <c r="C72" s="90">
        <v>3.01</v>
      </c>
      <c r="D72" s="90">
        <v>0.36</v>
      </c>
      <c r="E72" s="90">
        <v>0.81</v>
      </c>
      <c r="F72" s="90">
        <v>2.09</v>
      </c>
      <c r="G72" s="90"/>
      <c r="H72" s="90">
        <v>3.11</v>
      </c>
    </row>
    <row r="73" spans="1:8" s="97" customFormat="1" ht="12.75">
      <c r="A73" s="91">
        <v>43007</v>
      </c>
      <c r="B73" s="90">
        <v>2.74</v>
      </c>
      <c r="C73" s="90">
        <v>5.78</v>
      </c>
      <c r="D73" s="90">
        <v>0.35</v>
      </c>
      <c r="E73" s="90">
        <v>0.74</v>
      </c>
      <c r="F73" s="90">
        <v>2.2599999999999998</v>
      </c>
      <c r="G73" s="90"/>
      <c r="H73" s="90">
        <v>5.23</v>
      </c>
    </row>
    <row r="74" spans="1:8" s="97" customFormat="1" ht="12.75">
      <c r="A74" s="91">
        <v>43100</v>
      </c>
      <c r="B74" s="90">
        <v>4.47</v>
      </c>
      <c r="C74" s="90">
        <v>9.2799999999999994</v>
      </c>
      <c r="D74" s="90">
        <v>0.3</v>
      </c>
      <c r="E74" s="90">
        <v>0.62</v>
      </c>
      <c r="F74" s="90">
        <v>2.39</v>
      </c>
      <c r="G74" s="90"/>
      <c r="H74" s="90">
        <v>10.55</v>
      </c>
    </row>
    <row r="75" spans="1:8" s="97" customFormat="1" ht="12.75">
      <c r="A75" s="90"/>
      <c r="B75" s="90"/>
      <c r="C75" s="90"/>
      <c r="D75" s="90"/>
      <c r="E75" s="90"/>
      <c r="F75" s="90"/>
      <c r="G75" s="90"/>
      <c r="H75" s="90"/>
    </row>
    <row r="76" spans="1:8" s="97" customFormat="1" ht="12.75">
      <c r="A76" s="100" t="s">
        <v>103</v>
      </c>
      <c r="B76" s="95"/>
      <c r="C76" s="95"/>
      <c r="D76" s="95"/>
      <c r="E76" s="95"/>
      <c r="F76" s="95"/>
      <c r="G76" s="95"/>
      <c r="H76" s="96"/>
    </row>
    <row r="77" spans="1:8" s="97" customFormat="1" ht="12.75">
      <c r="A77" s="98" t="s">
        <v>760</v>
      </c>
      <c r="B77" s="98" t="s">
        <v>740</v>
      </c>
      <c r="C77" s="98" t="s">
        <v>741</v>
      </c>
      <c r="D77" s="98" t="s">
        <v>742</v>
      </c>
      <c r="E77" s="98" t="s">
        <v>744</v>
      </c>
      <c r="F77" s="98" t="s">
        <v>745</v>
      </c>
      <c r="G77" s="98" t="s">
        <v>746</v>
      </c>
      <c r="H77" s="99" t="s">
        <v>747</v>
      </c>
    </row>
    <row r="78" spans="1:8" s="97" customFormat="1" ht="12.75">
      <c r="A78" s="91">
        <v>42094</v>
      </c>
      <c r="B78" s="90">
        <v>2.02</v>
      </c>
      <c r="C78" s="90">
        <v>5.17</v>
      </c>
      <c r="D78" s="90">
        <v>0.5</v>
      </c>
      <c r="E78" s="90">
        <v>0.7</v>
      </c>
      <c r="F78" s="90">
        <v>1.3148</v>
      </c>
      <c r="G78" s="90" t="s">
        <v>106</v>
      </c>
      <c r="H78" s="90">
        <v>16.739999999999998</v>
      </c>
    </row>
    <row r="79" spans="1:8" s="97" customFormat="1" ht="12.75">
      <c r="A79" s="91">
        <v>42185</v>
      </c>
      <c r="B79" s="90">
        <v>2</v>
      </c>
      <c r="C79" s="90">
        <v>5.15</v>
      </c>
      <c r="D79" s="90">
        <v>0.43</v>
      </c>
      <c r="E79" s="90">
        <v>0.63</v>
      </c>
      <c r="F79" s="90">
        <v>1.3677999999999999</v>
      </c>
      <c r="G79" s="90"/>
      <c r="H79" s="90">
        <v>12.66</v>
      </c>
    </row>
    <row r="80" spans="1:8" s="97" customFormat="1" ht="12.75">
      <c r="A80" s="91">
        <v>42277</v>
      </c>
      <c r="B80" s="90">
        <v>1.51</v>
      </c>
      <c r="C80" s="90">
        <v>4.0199999999999996</v>
      </c>
      <c r="D80" s="90">
        <v>0.43</v>
      </c>
      <c r="E80" s="90">
        <v>0.68</v>
      </c>
      <c r="F80" s="90">
        <v>1.4057999999999999</v>
      </c>
      <c r="G80" s="90"/>
      <c r="H80" s="90">
        <v>10.15</v>
      </c>
    </row>
    <row r="81" spans="1:8" s="97" customFormat="1" ht="12.75">
      <c r="A81" s="91">
        <v>42368</v>
      </c>
      <c r="B81" s="90">
        <v>1.24</v>
      </c>
      <c r="C81" s="90">
        <v>3.09</v>
      </c>
      <c r="D81" s="90">
        <v>0.43</v>
      </c>
      <c r="E81" s="90">
        <v>0.64</v>
      </c>
      <c r="F81" s="90">
        <v>1.4956</v>
      </c>
      <c r="G81" s="90"/>
      <c r="H81" s="90">
        <v>8.2899999999999991</v>
      </c>
    </row>
    <row r="82" spans="1:8" s="97" customFormat="1" ht="12.75">
      <c r="A82" s="91">
        <v>42460</v>
      </c>
      <c r="B82" s="90">
        <v>1.75</v>
      </c>
      <c r="C82" s="90">
        <v>4.05</v>
      </c>
      <c r="D82" s="90">
        <v>0.51</v>
      </c>
      <c r="E82" s="90">
        <v>0.63</v>
      </c>
      <c r="F82" s="90">
        <v>1.5519000000000001</v>
      </c>
      <c r="G82" s="90" t="s">
        <v>106</v>
      </c>
      <c r="H82" s="90">
        <v>16.100000000000001</v>
      </c>
    </row>
    <row r="83" spans="1:8" s="97" customFormat="1" ht="12.75">
      <c r="A83" s="91">
        <v>42551</v>
      </c>
      <c r="B83" s="90">
        <v>2.15</v>
      </c>
      <c r="C83" s="90">
        <v>4.95</v>
      </c>
      <c r="D83" s="90">
        <v>0.48</v>
      </c>
      <c r="E83" s="90">
        <v>0.6</v>
      </c>
      <c r="F83" s="90">
        <v>1.6258999999999999</v>
      </c>
      <c r="G83" s="90"/>
      <c r="H83" s="90">
        <v>18.03</v>
      </c>
    </row>
    <row r="84" spans="1:8" s="97" customFormat="1" ht="12.75">
      <c r="A84" s="91">
        <v>42643</v>
      </c>
      <c r="B84" s="90">
        <v>1.33</v>
      </c>
      <c r="C84" s="90">
        <v>3.16</v>
      </c>
      <c r="D84" s="90">
        <v>0.47</v>
      </c>
      <c r="E84" s="90">
        <v>0.6</v>
      </c>
      <c r="F84" s="90">
        <v>1.5918000000000001</v>
      </c>
      <c r="G84" s="90"/>
      <c r="H84" s="90">
        <v>15.75</v>
      </c>
    </row>
    <row r="85" spans="1:8" s="97" customFormat="1" ht="12.75">
      <c r="A85" s="91">
        <v>42734</v>
      </c>
      <c r="B85" s="90">
        <v>1.37</v>
      </c>
      <c r="C85" s="90">
        <v>3.19</v>
      </c>
      <c r="D85" s="90">
        <v>0.39</v>
      </c>
      <c r="E85" s="90">
        <v>0.59</v>
      </c>
      <c r="F85" s="90">
        <v>1.2708999999999999</v>
      </c>
      <c r="G85" s="90"/>
      <c r="H85" s="90">
        <v>63.06</v>
      </c>
    </row>
    <row r="86" spans="1:8" s="97" customFormat="1" ht="12.75">
      <c r="A86" s="91">
        <v>42825</v>
      </c>
      <c r="B86" s="90">
        <v>1.56</v>
      </c>
      <c r="C86" s="90">
        <v>3.65</v>
      </c>
      <c r="D86" s="90">
        <v>0.39</v>
      </c>
      <c r="E86" s="90">
        <v>0.57999999999999996</v>
      </c>
      <c r="F86" s="90">
        <v>1.2329000000000001</v>
      </c>
      <c r="G86" s="90" t="s">
        <v>106</v>
      </c>
      <c r="H86" s="90">
        <v>25.97</v>
      </c>
    </row>
    <row r="87" spans="1:8" s="97" customFormat="1" ht="12.75">
      <c r="A87" s="91">
        <v>42908</v>
      </c>
      <c r="B87" s="90">
        <v>2</v>
      </c>
      <c r="C87" s="90">
        <v>4.54</v>
      </c>
      <c r="D87" s="90">
        <v>0.42</v>
      </c>
      <c r="E87" s="90">
        <v>0.55000000000000004</v>
      </c>
      <c r="F87" s="90">
        <v>1.2385999999999999</v>
      </c>
      <c r="G87" s="90"/>
      <c r="H87" s="90">
        <v>34.020000000000003</v>
      </c>
    </row>
    <row r="88" spans="1:8" s="97" customFormat="1" ht="12.75">
      <c r="A88" s="91">
        <v>43007</v>
      </c>
      <c r="B88" s="90">
        <v>2.54</v>
      </c>
      <c r="C88" s="90">
        <v>5.88</v>
      </c>
      <c r="D88" s="90">
        <v>0.4</v>
      </c>
      <c r="E88" s="90">
        <v>0.56999999999999995</v>
      </c>
      <c r="F88" s="90">
        <v>1.6008</v>
      </c>
      <c r="G88" s="90"/>
      <c r="H88" s="90">
        <v>20.45</v>
      </c>
    </row>
    <row r="89" spans="1:8" s="97" customFormat="1" ht="12.75">
      <c r="A89" s="91">
        <v>43100</v>
      </c>
      <c r="B89" s="90">
        <v>1.0900000000000001</v>
      </c>
      <c r="C89" s="90">
        <v>2.4300000000000002</v>
      </c>
      <c r="D89" s="90">
        <v>0.19</v>
      </c>
      <c r="E89" s="90">
        <v>0.42</v>
      </c>
      <c r="F89" s="90">
        <v>1.62</v>
      </c>
      <c r="G89" s="90"/>
      <c r="H89" s="90">
        <v>66.06</v>
      </c>
    </row>
    <row r="90" spans="1:8" s="97" customFormat="1" ht="12.75">
      <c r="A90" s="90"/>
      <c r="B90" s="90"/>
      <c r="C90" s="90"/>
      <c r="D90" s="90"/>
      <c r="E90" s="90"/>
      <c r="F90" s="90"/>
      <c r="G90" s="90"/>
      <c r="H90" s="90"/>
    </row>
    <row r="91" spans="1:8" s="97" customFormat="1" ht="12.75">
      <c r="A91" s="100" t="s">
        <v>774</v>
      </c>
      <c r="B91" s="95"/>
      <c r="C91" s="95"/>
      <c r="D91" s="95"/>
      <c r="E91" s="95"/>
      <c r="F91" s="95"/>
      <c r="G91" s="95"/>
      <c r="H91" s="96"/>
    </row>
    <row r="92" spans="1:8" s="97" customFormat="1" ht="12.75">
      <c r="A92" s="98" t="s">
        <v>760</v>
      </c>
      <c r="B92" s="98" t="s">
        <v>740</v>
      </c>
      <c r="C92" s="98" t="s">
        <v>741</v>
      </c>
      <c r="D92" s="98" t="s">
        <v>742</v>
      </c>
      <c r="E92" s="98" t="s">
        <v>744</v>
      </c>
      <c r="F92" s="98" t="s">
        <v>745</v>
      </c>
      <c r="G92" s="98" t="s">
        <v>746</v>
      </c>
      <c r="H92" s="99" t="s">
        <v>747</v>
      </c>
    </row>
    <row r="93" spans="1:8" s="97" customFormat="1" ht="12.75">
      <c r="A93" s="91">
        <v>42094</v>
      </c>
      <c r="B93" s="90">
        <v>0.1</v>
      </c>
      <c r="C93" s="90">
        <v>0.63</v>
      </c>
      <c r="D93" s="90">
        <v>0.25</v>
      </c>
      <c r="E93" s="90">
        <v>1.63</v>
      </c>
      <c r="F93" s="90">
        <v>1.31</v>
      </c>
      <c r="G93" s="90" t="s">
        <v>284</v>
      </c>
      <c r="H93" s="90">
        <v>2.4300000000000002</v>
      </c>
    </row>
    <row r="94" spans="1:8" s="97" customFormat="1" ht="12.75">
      <c r="A94" s="91">
        <v>42185</v>
      </c>
      <c r="B94" s="90">
        <v>0.52</v>
      </c>
      <c r="C94" s="90">
        <v>3.71</v>
      </c>
      <c r="D94" s="90">
        <v>0.26</v>
      </c>
      <c r="E94" s="90">
        <v>1.87</v>
      </c>
      <c r="F94" s="90">
        <v>1.26</v>
      </c>
      <c r="G94" s="90"/>
      <c r="H94" s="90">
        <v>4.29</v>
      </c>
    </row>
    <row r="95" spans="1:8" s="97" customFormat="1" ht="12.75">
      <c r="A95" s="91">
        <v>42277</v>
      </c>
      <c r="B95" s="90">
        <v>0.55000000000000004</v>
      </c>
      <c r="C95" s="90">
        <v>4</v>
      </c>
      <c r="D95" s="90">
        <v>0.27</v>
      </c>
      <c r="E95" s="90">
        <v>1.96</v>
      </c>
      <c r="F95" s="90">
        <v>1.24</v>
      </c>
      <c r="G95" s="90"/>
      <c r="H95" s="90">
        <v>5.43</v>
      </c>
    </row>
    <row r="96" spans="1:8" s="97" customFormat="1" ht="12.75">
      <c r="A96" s="91">
        <v>42368</v>
      </c>
      <c r="B96" s="90">
        <v>1.95</v>
      </c>
      <c r="C96" s="90">
        <v>6.33</v>
      </c>
      <c r="D96" s="90">
        <v>0.19</v>
      </c>
      <c r="E96" s="90">
        <v>0.61</v>
      </c>
      <c r="F96" s="90">
        <v>1.56</v>
      </c>
      <c r="G96" s="90"/>
      <c r="H96" s="90">
        <v>13.03</v>
      </c>
    </row>
    <row r="97" spans="1:8" s="97" customFormat="1" ht="12.75">
      <c r="A97" s="91">
        <v>42460</v>
      </c>
      <c r="B97" s="90">
        <v>0.06</v>
      </c>
      <c r="C97" s="90">
        <v>0.21</v>
      </c>
      <c r="D97" s="90">
        <v>0.21</v>
      </c>
      <c r="E97" s="90">
        <v>0.66</v>
      </c>
      <c r="F97" s="90">
        <v>1.52</v>
      </c>
      <c r="G97" s="90"/>
      <c r="H97" s="90">
        <v>2.27</v>
      </c>
    </row>
    <row r="98" spans="1:8" s="97" customFormat="1" ht="12.75">
      <c r="A98" s="91">
        <v>42551</v>
      </c>
      <c r="B98" s="90">
        <v>0.26</v>
      </c>
      <c r="C98" s="90">
        <v>0.88</v>
      </c>
      <c r="D98" s="90">
        <v>0.25</v>
      </c>
      <c r="E98" s="90">
        <v>0.85</v>
      </c>
      <c r="F98" s="90">
        <v>1.46</v>
      </c>
      <c r="G98" s="90" t="s">
        <v>13</v>
      </c>
      <c r="H98" s="90">
        <v>2.75</v>
      </c>
    </row>
    <row r="99" spans="1:8" s="97" customFormat="1" ht="12.75">
      <c r="A99" s="91">
        <v>42643</v>
      </c>
      <c r="B99" s="90">
        <v>0.32</v>
      </c>
      <c r="C99" s="90">
        <v>1.1499999999999999</v>
      </c>
      <c r="D99" s="90">
        <v>0.25</v>
      </c>
      <c r="E99" s="90">
        <v>0.9</v>
      </c>
      <c r="F99" s="90">
        <v>1.34</v>
      </c>
      <c r="G99" s="90"/>
      <c r="H99" s="90">
        <v>3.05</v>
      </c>
    </row>
    <row r="100" spans="1:8" s="97" customFormat="1" ht="12.75">
      <c r="A100" s="91">
        <v>42734</v>
      </c>
      <c r="B100" s="90">
        <v>0.99</v>
      </c>
      <c r="C100" s="90">
        <v>3.65</v>
      </c>
      <c r="D100" s="90">
        <v>0.21</v>
      </c>
      <c r="E100" s="90">
        <v>0.79</v>
      </c>
      <c r="F100" s="90">
        <v>1.29</v>
      </c>
      <c r="G100" s="90"/>
      <c r="H100" s="90">
        <v>4.3600000000000003</v>
      </c>
    </row>
    <row r="101" spans="1:8" s="97" customFormat="1" ht="12.75">
      <c r="A101" s="91">
        <v>42825</v>
      </c>
      <c r="B101" s="90">
        <v>0.1</v>
      </c>
      <c r="C101" s="90">
        <v>0.36</v>
      </c>
      <c r="D101" s="90">
        <v>0.21</v>
      </c>
      <c r="E101" s="90">
        <v>0.78</v>
      </c>
      <c r="F101" s="90">
        <v>1.28</v>
      </c>
      <c r="G101" s="90" t="s">
        <v>13</v>
      </c>
      <c r="H101" s="90">
        <v>2.3199999999999998</v>
      </c>
    </row>
    <row r="102" spans="1:8" s="97" customFormat="1" ht="12.75">
      <c r="A102" s="91">
        <v>42908</v>
      </c>
      <c r="B102" s="90">
        <v>0.49</v>
      </c>
      <c r="C102" s="90">
        <v>2.0499999999999998</v>
      </c>
      <c r="D102" s="90">
        <v>0.33</v>
      </c>
      <c r="E102" s="90">
        <v>1.39</v>
      </c>
      <c r="F102" s="90">
        <v>1.49</v>
      </c>
      <c r="G102" s="90"/>
      <c r="H102" s="90">
        <v>3.48</v>
      </c>
    </row>
    <row r="103" spans="1:8" s="97" customFormat="1" ht="12.75">
      <c r="A103" s="91">
        <v>43007</v>
      </c>
      <c r="B103" s="90">
        <v>0.3</v>
      </c>
      <c r="C103" s="90">
        <v>1.33</v>
      </c>
      <c r="D103" s="90">
        <v>0.32</v>
      </c>
      <c r="E103" s="90">
        <v>1.42</v>
      </c>
      <c r="F103" s="90">
        <v>1.43</v>
      </c>
      <c r="G103" s="90" t="s">
        <v>410</v>
      </c>
      <c r="H103" s="90">
        <v>2.2200000000000002</v>
      </c>
    </row>
    <row r="104" spans="1:8" s="97" customFormat="1" ht="12.75">
      <c r="A104" s="91">
        <v>43100</v>
      </c>
      <c r="B104" s="90">
        <v>1.1000000000000001</v>
      </c>
      <c r="C104" s="90">
        <v>5.3</v>
      </c>
      <c r="D104" s="90">
        <v>0.3</v>
      </c>
      <c r="E104" s="90">
        <v>1.44</v>
      </c>
      <c r="F104" s="90">
        <v>1.41</v>
      </c>
      <c r="G104" s="90"/>
      <c r="H104" s="90">
        <v>4.29</v>
      </c>
    </row>
    <row r="105" spans="1:8" s="97" customFormat="1" ht="12.75">
      <c r="A105" s="90"/>
      <c r="B105" s="90"/>
      <c r="C105" s="90"/>
      <c r="D105" s="90"/>
      <c r="E105" s="90"/>
      <c r="F105" s="90"/>
      <c r="G105" s="90"/>
      <c r="H105" s="90"/>
    </row>
    <row r="106" spans="1:8" s="97" customFormat="1" ht="12.75">
      <c r="A106" s="100" t="s">
        <v>676</v>
      </c>
      <c r="B106" s="95"/>
      <c r="C106" s="95"/>
      <c r="D106" s="95"/>
      <c r="E106" s="95"/>
      <c r="F106" s="95"/>
      <c r="G106" s="95"/>
      <c r="H106" s="96"/>
    </row>
    <row r="107" spans="1:8" s="97" customFormat="1" ht="12.75">
      <c r="A107" s="98" t="s">
        <v>760</v>
      </c>
      <c r="B107" s="98" t="s">
        <v>740</v>
      </c>
      <c r="C107" s="98" t="s">
        <v>741</v>
      </c>
      <c r="D107" s="98" t="s">
        <v>742</v>
      </c>
      <c r="E107" s="98" t="s">
        <v>744</v>
      </c>
      <c r="F107" s="98" t="s">
        <v>745</v>
      </c>
      <c r="G107" s="98" t="s">
        <v>746</v>
      </c>
      <c r="H107" s="99" t="s">
        <v>747</v>
      </c>
    </row>
    <row r="108" spans="1:8" s="97" customFormat="1" ht="12.75">
      <c r="A108" s="91">
        <v>42094</v>
      </c>
      <c r="B108" s="90">
        <v>0.52</v>
      </c>
      <c r="C108" s="90">
        <v>3</v>
      </c>
      <c r="D108" s="90">
        <v>0.45</v>
      </c>
      <c r="E108" s="90">
        <v>2.62</v>
      </c>
      <c r="F108" s="90">
        <v>1.18</v>
      </c>
      <c r="G108" s="90"/>
      <c r="H108" s="90">
        <v>1.87</v>
      </c>
    </row>
    <row r="109" spans="1:8" s="97" customFormat="1" ht="12.75">
      <c r="A109" s="91">
        <v>42185</v>
      </c>
      <c r="B109" s="90">
        <v>0.72</v>
      </c>
      <c r="C109" s="90">
        <v>4.99</v>
      </c>
      <c r="D109" s="90">
        <v>0.5</v>
      </c>
      <c r="E109" s="90">
        <v>3.45</v>
      </c>
      <c r="F109" s="90">
        <v>1.53</v>
      </c>
      <c r="G109" s="90"/>
      <c r="H109" s="90">
        <v>2.02</v>
      </c>
    </row>
    <row r="110" spans="1:8" s="97" customFormat="1" ht="12.75">
      <c r="A110" s="91">
        <v>42277</v>
      </c>
      <c r="B110" s="90">
        <v>0.7</v>
      </c>
      <c r="C110" s="90">
        <v>3.92</v>
      </c>
      <c r="D110" s="90">
        <v>0.52</v>
      </c>
      <c r="E110" s="90">
        <v>2.9</v>
      </c>
      <c r="F110" s="90">
        <v>1.29</v>
      </c>
      <c r="G110" s="90"/>
      <c r="H110" s="90">
        <v>9.61</v>
      </c>
    </row>
    <row r="111" spans="1:8" s="97" customFormat="1" ht="12.75">
      <c r="A111" s="91">
        <v>42368</v>
      </c>
      <c r="B111" s="90">
        <v>0.88</v>
      </c>
      <c r="C111" s="90">
        <v>8.1</v>
      </c>
      <c r="D111" s="90">
        <v>0.5</v>
      </c>
      <c r="E111" s="90">
        <v>4.5999999999999996</v>
      </c>
      <c r="F111" s="90">
        <v>0.97</v>
      </c>
      <c r="G111" s="90"/>
      <c r="H111" s="90">
        <v>0.3</v>
      </c>
    </row>
    <row r="112" spans="1:8" s="97" customFormat="1" ht="12.75">
      <c r="A112" s="91">
        <v>42460</v>
      </c>
      <c r="B112" s="90">
        <v>0.7</v>
      </c>
      <c r="C112" s="90">
        <v>6.12</v>
      </c>
      <c r="D112" s="90">
        <v>0.56000000000000005</v>
      </c>
      <c r="E112" s="90">
        <v>4.91</v>
      </c>
      <c r="F112" s="90">
        <v>1.05</v>
      </c>
      <c r="G112" s="90"/>
      <c r="H112" s="90">
        <v>1.67</v>
      </c>
    </row>
    <row r="113" spans="1:8" s="97" customFormat="1" ht="12.75">
      <c r="A113" s="91">
        <v>42551</v>
      </c>
      <c r="B113" s="90">
        <v>0.5</v>
      </c>
      <c r="C113" s="90">
        <v>3.01</v>
      </c>
      <c r="D113" s="90">
        <v>0.46</v>
      </c>
      <c r="E113" s="90">
        <v>2.73</v>
      </c>
      <c r="F113" s="90">
        <v>1.1499999999999999</v>
      </c>
      <c r="G113" s="90"/>
      <c r="H113" s="90">
        <v>1.81</v>
      </c>
    </row>
    <row r="114" spans="1:8" s="97" customFormat="1" ht="12.75">
      <c r="A114" s="91">
        <v>42643</v>
      </c>
      <c r="B114" s="90">
        <v>0.34</v>
      </c>
      <c r="C114" s="90">
        <v>1.91</v>
      </c>
      <c r="D114" s="90">
        <v>0.5</v>
      </c>
      <c r="E114" s="90">
        <v>2.85</v>
      </c>
      <c r="F114" s="90">
        <v>1.18</v>
      </c>
      <c r="G114" s="90"/>
      <c r="H114" s="90">
        <v>1.54</v>
      </c>
    </row>
    <row r="115" spans="1:8" s="97" customFormat="1" ht="12.75">
      <c r="A115" s="91">
        <v>42734</v>
      </c>
      <c r="B115" s="90">
        <v>-2.06</v>
      </c>
      <c r="C115" s="90">
        <v>-9.9499999999999993</v>
      </c>
      <c r="D115" s="90">
        <v>0.46</v>
      </c>
      <c r="E115" s="90">
        <v>2.2000000000000002</v>
      </c>
      <c r="F115" s="90">
        <v>1.22</v>
      </c>
      <c r="G115" s="90"/>
      <c r="H115" s="90">
        <v>-0.34</v>
      </c>
    </row>
    <row r="116" spans="1:8" s="97" customFormat="1" ht="12.75">
      <c r="A116" s="91">
        <v>42825</v>
      </c>
      <c r="B116" s="90">
        <v>0.5</v>
      </c>
      <c r="C116" s="90">
        <v>1.57</v>
      </c>
      <c r="D116" s="90">
        <v>0.38</v>
      </c>
      <c r="E116" s="90">
        <v>1.21</v>
      </c>
      <c r="F116" s="90">
        <v>1.73</v>
      </c>
      <c r="G116" s="90"/>
      <c r="H116" s="90">
        <v>0.26</v>
      </c>
    </row>
    <row r="117" spans="1:8" s="97" customFormat="1" ht="12.75">
      <c r="A117" s="91">
        <v>42908</v>
      </c>
      <c r="B117" s="90">
        <v>7.0000000000000007E-2</v>
      </c>
      <c r="C117" s="90">
        <v>0.24</v>
      </c>
      <c r="D117" s="90">
        <v>0.35</v>
      </c>
      <c r="E117" s="90">
        <v>1.21</v>
      </c>
      <c r="F117" s="90">
        <v>1.34</v>
      </c>
      <c r="G117" s="90"/>
      <c r="H117" s="90">
        <v>0.79</v>
      </c>
    </row>
    <row r="118" spans="1:8" s="97" customFormat="1" ht="12.75">
      <c r="A118" s="91">
        <v>43007</v>
      </c>
      <c r="B118" s="90">
        <v>0.52</v>
      </c>
      <c r="C118" s="90">
        <v>1.7</v>
      </c>
      <c r="D118" s="90">
        <v>0.35</v>
      </c>
      <c r="E118" s="90">
        <v>1.1599999999999999</v>
      </c>
      <c r="F118" s="90">
        <v>1.35</v>
      </c>
      <c r="G118" s="90"/>
      <c r="H118" s="90">
        <v>1.89</v>
      </c>
    </row>
    <row r="119" spans="1:8" s="97" customFormat="1" ht="12.75">
      <c r="A119" s="91">
        <v>43100</v>
      </c>
      <c r="B119" s="90">
        <v>-0.87</v>
      </c>
      <c r="C119" s="90">
        <v>-3.44</v>
      </c>
      <c r="D119" s="90">
        <v>0.3</v>
      </c>
      <c r="E119" s="90">
        <v>1.2</v>
      </c>
      <c r="F119" s="90">
        <v>1.54</v>
      </c>
      <c r="G119" s="90"/>
      <c r="H119" s="90">
        <v>0.47</v>
      </c>
    </row>
    <row r="120" spans="1:8" s="97" customFormat="1" ht="12.75">
      <c r="A120" s="90"/>
      <c r="B120" s="90"/>
      <c r="C120" s="90"/>
      <c r="D120" s="90"/>
      <c r="E120" s="90"/>
      <c r="F120" s="90"/>
      <c r="G120" s="90"/>
      <c r="H120" s="90"/>
    </row>
    <row r="121" spans="1:8" s="97" customFormat="1" ht="12.75">
      <c r="A121" s="100" t="s">
        <v>697</v>
      </c>
      <c r="B121" s="95"/>
      <c r="C121" s="95"/>
      <c r="D121" s="95"/>
      <c r="E121" s="95"/>
      <c r="F121" s="95"/>
      <c r="G121" s="95"/>
      <c r="H121" s="96"/>
    </row>
    <row r="122" spans="1:8" s="97" customFormat="1" ht="12.75">
      <c r="A122" s="98" t="s">
        <v>760</v>
      </c>
      <c r="B122" s="98" t="s">
        <v>740</v>
      </c>
      <c r="C122" s="98" t="s">
        <v>741</v>
      </c>
      <c r="D122" s="98" t="s">
        <v>742</v>
      </c>
      <c r="E122" s="98" t="s">
        <v>744</v>
      </c>
      <c r="F122" s="98" t="s">
        <v>745</v>
      </c>
      <c r="G122" s="98" t="s">
        <v>746</v>
      </c>
      <c r="H122" s="99" t="s">
        <v>747</v>
      </c>
    </row>
    <row r="123" spans="1:8" s="97" customFormat="1" ht="12.75">
      <c r="A123" s="91">
        <v>42094</v>
      </c>
      <c r="B123" s="90">
        <v>1.52</v>
      </c>
      <c r="C123" s="90">
        <v>4.3</v>
      </c>
      <c r="D123" s="90">
        <v>0.32</v>
      </c>
      <c r="E123" s="90">
        <v>0.9</v>
      </c>
      <c r="F123" s="90">
        <v>1.2918000000000001</v>
      </c>
      <c r="G123" s="90"/>
      <c r="H123" s="90">
        <v>3.42</v>
      </c>
    </row>
    <row r="124" spans="1:8" s="97" customFormat="1" ht="12.75">
      <c r="A124" s="91">
        <v>42185</v>
      </c>
      <c r="B124" s="90">
        <v>1.64</v>
      </c>
      <c r="C124" s="90">
        <v>4.96</v>
      </c>
      <c r="D124" s="90">
        <v>0.28999999999999998</v>
      </c>
      <c r="E124" s="90">
        <v>0.89</v>
      </c>
      <c r="F124" s="90">
        <v>1.6073</v>
      </c>
      <c r="G124" s="90"/>
      <c r="H124" s="90">
        <v>3.13</v>
      </c>
    </row>
    <row r="125" spans="1:8" s="97" customFormat="1" ht="12.75">
      <c r="A125" s="91">
        <v>42277</v>
      </c>
      <c r="B125" s="90">
        <v>1.54</v>
      </c>
      <c r="C125" s="90">
        <v>4.66</v>
      </c>
      <c r="D125" s="90">
        <v>0.3</v>
      </c>
      <c r="E125" s="90">
        <v>0.91</v>
      </c>
      <c r="F125" s="90">
        <v>1.6275999999999999</v>
      </c>
      <c r="G125" s="90" t="s">
        <v>268</v>
      </c>
      <c r="H125" s="90">
        <v>4.37</v>
      </c>
    </row>
    <row r="126" spans="1:8" s="97" customFormat="1" ht="12.75">
      <c r="A126" s="91">
        <v>42368</v>
      </c>
      <c r="B126" s="90">
        <v>0.26</v>
      </c>
      <c r="C126" s="90">
        <v>0.8</v>
      </c>
      <c r="D126" s="90">
        <v>0.33</v>
      </c>
      <c r="E126" s="90">
        <v>1.03</v>
      </c>
      <c r="F126" s="90">
        <v>1.6531</v>
      </c>
      <c r="G126" s="90"/>
      <c r="H126" s="90">
        <v>3.71</v>
      </c>
    </row>
    <row r="127" spans="1:8" s="97" customFormat="1" ht="12.75">
      <c r="A127" s="91">
        <v>42460</v>
      </c>
      <c r="B127" s="90">
        <v>0.14000000000000001</v>
      </c>
      <c r="C127" s="90">
        <v>0.47</v>
      </c>
      <c r="D127" s="90">
        <v>0.33</v>
      </c>
      <c r="E127" s="90">
        <v>1.06</v>
      </c>
      <c r="F127" s="90">
        <v>1.8092999999999999</v>
      </c>
      <c r="G127" s="90" t="s">
        <v>268</v>
      </c>
      <c r="H127" s="90">
        <v>1.85</v>
      </c>
    </row>
    <row r="128" spans="1:8" s="97" customFormat="1" ht="12.75">
      <c r="A128" s="91">
        <v>42551</v>
      </c>
      <c r="B128" s="90">
        <v>-0.02</v>
      </c>
      <c r="C128" s="90">
        <v>-0.06</v>
      </c>
      <c r="D128" s="90">
        <v>0.36</v>
      </c>
      <c r="E128" s="90">
        <v>1.19</v>
      </c>
      <c r="F128" s="90">
        <v>1.8602000000000001</v>
      </c>
      <c r="G128" s="90"/>
      <c r="H128" s="90">
        <v>1.59</v>
      </c>
    </row>
    <row r="129" spans="1:8" s="97" customFormat="1" ht="12.75">
      <c r="A129" s="91">
        <v>42643</v>
      </c>
      <c r="B129" s="90">
        <v>0.17</v>
      </c>
      <c r="C129" s="90">
        <v>0.55000000000000004</v>
      </c>
      <c r="D129" s="90">
        <v>0.36</v>
      </c>
      <c r="E129" s="90">
        <v>1.2</v>
      </c>
      <c r="F129" s="90">
        <v>1.9824999999999999</v>
      </c>
      <c r="G129" s="90"/>
      <c r="H129" s="90">
        <v>0.71</v>
      </c>
    </row>
    <row r="130" spans="1:8" s="97" customFormat="1" ht="12.75">
      <c r="A130" s="91">
        <v>42734</v>
      </c>
      <c r="B130" s="90">
        <v>1.22</v>
      </c>
      <c r="C130" s="90">
        <v>4.07</v>
      </c>
      <c r="D130" s="90">
        <v>0.36</v>
      </c>
      <c r="E130" s="90">
        <v>1.19</v>
      </c>
      <c r="F130" s="90">
        <v>2.0626000000000002</v>
      </c>
      <c r="G130" s="90"/>
      <c r="H130" s="90">
        <v>4.4000000000000004</v>
      </c>
    </row>
    <row r="131" spans="1:8" s="97" customFormat="1" ht="12.75">
      <c r="A131" s="91">
        <v>42825</v>
      </c>
      <c r="B131" s="90">
        <v>0.34</v>
      </c>
      <c r="C131" s="90">
        <v>1.1399999999999999</v>
      </c>
      <c r="D131" s="90">
        <v>0.35499999999999998</v>
      </c>
      <c r="E131" s="90">
        <v>1.18</v>
      </c>
      <c r="F131" s="90">
        <v>1.9722999999999999</v>
      </c>
      <c r="G131" s="90" t="s">
        <v>268</v>
      </c>
      <c r="H131" s="90">
        <v>1.97</v>
      </c>
    </row>
    <row r="132" spans="1:8" s="97" customFormat="1" ht="12.75">
      <c r="A132" s="91">
        <v>42908</v>
      </c>
      <c r="B132" s="90">
        <v>-0.11</v>
      </c>
      <c r="C132" s="90">
        <v>-0.37</v>
      </c>
      <c r="D132" s="90">
        <v>0.37</v>
      </c>
      <c r="E132" s="90">
        <v>1.26</v>
      </c>
      <c r="F132" s="90">
        <v>1.7990999999999999</v>
      </c>
      <c r="G132" s="90"/>
      <c r="H132" s="90">
        <v>1.39</v>
      </c>
    </row>
    <row r="133" spans="1:8" s="97" customFormat="1" ht="12.75">
      <c r="A133" s="91">
        <v>43007</v>
      </c>
      <c r="B133" s="90">
        <v>0.34</v>
      </c>
      <c r="C133" s="90">
        <v>1.1200000000000001</v>
      </c>
      <c r="D133" s="90">
        <v>0.36</v>
      </c>
      <c r="E133" s="90">
        <v>1.2</v>
      </c>
      <c r="F133" s="90">
        <v>1.5907</v>
      </c>
      <c r="G133" s="90"/>
      <c r="H133" s="90">
        <v>2.02</v>
      </c>
    </row>
    <row r="134" spans="1:8" s="97" customFormat="1" ht="12.75">
      <c r="A134" s="91">
        <v>43100</v>
      </c>
      <c r="B134" s="90">
        <v>1.1200000000000001</v>
      </c>
      <c r="C134" s="90">
        <v>3.73</v>
      </c>
      <c r="D134" s="90">
        <v>0.37</v>
      </c>
      <c r="E134" s="90">
        <v>1.23</v>
      </c>
      <c r="F134" s="90">
        <v>1.46</v>
      </c>
      <c r="G134" s="90"/>
      <c r="H134" s="90">
        <v>3.16</v>
      </c>
    </row>
    <row r="135" spans="1:8" s="97" customFormat="1" ht="12.75">
      <c r="A135" s="90"/>
      <c r="B135" s="90"/>
      <c r="C135" s="90"/>
      <c r="D135" s="90"/>
      <c r="E135" s="90"/>
      <c r="F135" s="90"/>
      <c r="G135" s="90"/>
      <c r="H135" s="90"/>
    </row>
    <row r="136" spans="1:8" s="97" customFormat="1" ht="12.75">
      <c r="A136" s="100" t="s">
        <v>418</v>
      </c>
      <c r="B136" s="95"/>
      <c r="C136" s="95"/>
      <c r="D136" s="95"/>
      <c r="E136" s="95"/>
      <c r="F136" s="95"/>
      <c r="G136" s="95"/>
      <c r="H136" s="96"/>
    </row>
    <row r="137" spans="1:8" s="97" customFormat="1" ht="12.75">
      <c r="A137" s="98" t="s">
        <v>760</v>
      </c>
      <c r="B137" s="98" t="s">
        <v>740</v>
      </c>
      <c r="C137" s="98" t="s">
        <v>741</v>
      </c>
      <c r="D137" s="98" t="s">
        <v>742</v>
      </c>
      <c r="E137" s="98" t="s">
        <v>744</v>
      </c>
      <c r="F137" s="98" t="s">
        <v>745</v>
      </c>
      <c r="G137" s="98" t="s">
        <v>746</v>
      </c>
      <c r="H137" s="99" t="s">
        <v>747</v>
      </c>
    </row>
    <row r="138" spans="1:8" s="97" customFormat="1" ht="12.75">
      <c r="A138" s="91">
        <v>42094</v>
      </c>
      <c r="B138" s="90">
        <v>2.5499999999999998</v>
      </c>
      <c r="C138" s="90">
        <v>4.47</v>
      </c>
      <c r="D138" s="90">
        <v>0.14000000000000001</v>
      </c>
      <c r="E138" s="90">
        <v>0.25</v>
      </c>
      <c r="F138" s="90">
        <v>2.4929000000000001</v>
      </c>
      <c r="G138" s="90" t="s">
        <v>106</v>
      </c>
      <c r="H138" s="90">
        <v>9.2899999999999991</v>
      </c>
    </row>
    <row r="139" spans="1:8" s="97" customFormat="1" ht="12.75">
      <c r="A139" s="91">
        <v>42185</v>
      </c>
      <c r="B139" s="90">
        <v>1.79</v>
      </c>
      <c r="C139" s="90">
        <v>3.42</v>
      </c>
      <c r="D139" s="90">
        <v>0.21</v>
      </c>
      <c r="E139" s="90">
        <v>0.41099999999999998</v>
      </c>
      <c r="F139" s="90">
        <v>3.0733000000000001</v>
      </c>
      <c r="G139" s="90"/>
      <c r="H139" s="90">
        <v>7.49</v>
      </c>
    </row>
    <row r="140" spans="1:8" s="97" customFormat="1" ht="12.75">
      <c r="A140" s="91">
        <v>42277</v>
      </c>
      <c r="B140" s="90">
        <v>0.88</v>
      </c>
      <c r="C140" s="90">
        <v>1.7</v>
      </c>
      <c r="D140" s="90">
        <v>0.22</v>
      </c>
      <c r="E140" s="90">
        <v>0.42</v>
      </c>
      <c r="F140" s="90">
        <v>2.9807999999999999</v>
      </c>
      <c r="G140" s="90"/>
      <c r="H140" s="90">
        <v>2.5299999999999998</v>
      </c>
    </row>
    <row r="141" spans="1:8" s="97" customFormat="1" ht="12.75">
      <c r="A141" s="91">
        <v>42368</v>
      </c>
      <c r="B141" s="90">
        <v>1.1399999999999999</v>
      </c>
      <c r="C141" s="90">
        <v>2.1800000000000002</v>
      </c>
      <c r="D141" s="90">
        <v>0.22</v>
      </c>
      <c r="E141" s="90">
        <v>0.42</v>
      </c>
      <c r="F141" s="90">
        <v>2.7315999999999998</v>
      </c>
      <c r="G141" s="90"/>
      <c r="H141" s="90">
        <v>2.02</v>
      </c>
    </row>
    <row r="142" spans="1:8" s="97" customFormat="1" ht="12.75">
      <c r="A142" s="91">
        <v>42460</v>
      </c>
      <c r="B142" s="90">
        <v>0.71</v>
      </c>
      <c r="C142" s="90">
        <v>1.35</v>
      </c>
      <c r="D142" s="90">
        <v>0.22</v>
      </c>
      <c r="E142" s="90">
        <v>0.41</v>
      </c>
      <c r="F142" s="90">
        <v>2.6505999999999998</v>
      </c>
      <c r="G142" s="90" t="s">
        <v>106</v>
      </c>
      <c r="H142" s="90">
        <v>2.44</v>
      </c>
    </row>
    <row r="143" spans="1:8" s="97" customFormat="1" ht="12.75">
      <c r="A143" s="91">
        <v>42551</v>
      </c>
      <c r="B143" s="90">
        <v>1.49</v>
      </c>
      <c r="C143" s="90">
        <v>2.87</v>
      </c>
      <c r="D143" s="90">
        <v>0.23</v>
      </c>
      <c r="E143" s="90">
        <v>0.44</v>
      </c>
      <c r="F143" s="90">
        <v>2.5956000000000001</v>
      </c>
      <c r="G143" s="90"/>
      <c r="H143" s="90">
        <v>4.49</v>
      </c>
    </row>
    <row r="144" spans="1:8" s="97" customFormat="1" ht="12.75">
      <c r="A144" s="91">
        <v>42643</v>
      </c>
      <c r="B144" s="90">
        <v>0.91</v>
      </c>
      <c r="C144" s="90">
        <v>1.69</v>
      </c>
      <c r="D144" s="90">
        <v>0.18</v>
      </c>
      <c r="E144" s="90">
        <v>0.34</v>
      </c>
      <c r="F144" s="90">
        <v>2.7837000000000001</v>
      </c>
      <c r="G144" s="90"/>
      <c r="H144" s="90">
        <v>2.93</v>
      </c>
    </row>
    <row r="145" spans="1:8" s="97" customFormat="1" ht="12.75">
      <c r="A145" s="91">
        <v>42734</v>
      </c>
      <c r="B145" s="90">
        <v>1.67</v>
      </c>
      <c r="C145" s="90">
        <v>3.1</v>
      </c>
      <c r="D145" s="90">
        <v>0.18</v>
      </c>
      <c r="E145" s="90">
        <v>0.34</v>
      </c>
      <c r="F145" s="90">
        <v>2.9358</v>
      </c>
      <c r="G145" s="90"/>
      <c r="H145" s="90">
        <v>6.55</v>
      </c>
    </row>
    <row r="146" spans="1:8" s="97" customFormat="1" ht="12.75">
      <c r="A146" s="91">
        <v>42825</v>
      </c>
      <c r="B146" s="90">
        <v>1.85</v>
      </c>
      <c r="C146" s="90">
        <v>3.44</v>
      </c>
      <c r="D146" s="90">
        <v>0.18</v>
      </c>
      <c r="E146" s="90">
        <v>0.33</v>
      </c>
      <c r="F146" s="90">
        <v>2.7738</v>
      </c>
      <c r="G146" s="90" t="s">
        <v>106</v>
      </c>
      <c r="H146" s="90">
        <v>5.09</v>
      </c>
    </row>
    <row r="147" spans="1:8" s="97" customFormat="1" ht="12.75">
      <c r="A147" s="91">
        <v>42908</v>
      </c>
      <c r="B147" s="90">
        <v>3.03</v>
      </c>
      <c r="C147" s="90">
        <v>5.68</v>
      </c>
      <c r="D147" s="90">
        <v>0.15</v>
      </c>
      <c r="E147" s="90">
        <v>0.28000000000000003</v>
      </c>
      <c r="F147" s="90">
        <v>2.3304</v>
      </c>
      <c r="G147" s="90"/>
      <c r="H147" s="90">
        <v>8.4700000000000006</v>
      </c>
    </row>
    <row r="148" spans="1:8" s="97" customFormat="1" ht="12.75">
      <c r="A148" s="91">
        <v>43007</v>
      </c>
      <c r="B148" s="90">
        <v>0.67</v>
      </c>
      <c r="C148" s="90">
        <v>1.28</v>
      </c>
      <c r="D148" s="90">
        <v>0.15</v>
      </c>
      <c r="E148" s="90">
        <v>0.28999999999999998</v>
      </c>
      <c r="F148" s="90">
        <v>2.1387</v>
      </c>
      <c r="G148" s="90"/>
      <c r="H148" s="90">
        <v>3.81</v>
      </c>
    </row>
    <row r="149" spans="1:8" s="97" customFormat="1" ht="12.75">
      <c r="A149" s="91">
        <v>43100</v>
      </c>
      <c r="B149" s="90">
        <v>5.7</v>
      </c>
      <c r="C149" s="90">
        <v>10.33</v>
      </c>
      <c r="D149" s="90">
        <v>0.16</v>
      </c>
      <c r="E149" s="90">
        <v>0.28999999999999998</v>
      </c>
      <c r="F149" s="90">
        <v>2.37</v>
      </c>
      <c r="G149" s="90"/>
      <c r="H149" s="90">
        <v>18.37</v>
      </c>
    </row>
    <row r="150" spans="1:8" s="97" customFormat="1" ht="12.75">
      <c r="A150" s="90"/>
      <c r="B150" s="90"/>
      <c r="C150" s="90"/>
      <c r="D150" s="90"/>
      <c r="E150" s="90"/>
      <c r="F150" s="90"/>
      <c r="G150" s="90"/>
      <c r="H150" s="90"/>
    </row>
    <row r="151" spans="1:8" s="97" customFormat="1" ht="12.75">
      <c r="A151" s="100" t="s">
        <v>775</v>
      </c>
      <c r="B151" s="95"/>
      <c r="C151" s="95"/>
      <c r="D151" s="95"/>
      <c r="E151" s="95"/>
      <c r="F151" s="95"/>
      <c r="G151" s="95"/>
      <c r="H151" s="96"/>
    </row>
    <row r="152" spans="1:8" s="97" customFormat="1" ht="12.75">
      <c r="A152" s="98" t="s">
        <v>760</v>
      </c>
      <c r="B152" s="98" t="s">
        <v>740</v>
      </c>
      <c r="C152" s="98" t="s">
        <v>741</v>
      </c>
      <c r="D152" s="98" t="s">
        <v>742</v>
      </c>
      <c r="E152" s="98" t="s">
        <v>744</v>
      </c>
      <c r="F152" s="98" t="s">
        <v>745</v>
      </c>
      <c r="G152" s="98" t="s">
        <v>746</v>
      </c>
      <c r="H152" s="99" t="s">
        <v>747</v>
      </c>
    </row>
    <row r="153" spans="1:8" s="97" customFormat="1" ht="12.75">
      <c r="A153" s="91">
        <v>42094</v>
      </c>
      <c r="B153" s="90">
        <v>-1.05</v>
      </c>
      <c r="C153" s="90">
        <v>-2.0499999999999998</v>
      </c>
      <c r="D153" s="90">
        <v>0.4</v>
      </c>
      <c r="E153" s="90">
        <v>0.77</v>
      </c>
      <c r="F153" s="90">
        <v>1.7159</v>
      </c>
      <c r="G153" s="90" t="s">
        <v>13</v>
      </c>
      <c r="H153" s="90">
        <v>2.16</v>
      </c>
    </row>
    <row r="154" spans="1:8" s="97" customFormat="1" ht="12.75">
      <c r="A154" s="91">
        <v>42185</v>
      </c>
      <c r="B154" s="90">
        <v>-0.69</v>
      </c>
      <c r="C154" s="90">
        <v>-1.35</v>
      </c>
      <c r="D154" s="90">
        <v>0.4</v>
      </c>
      <c r="E154" s="90">
        <v>0.78</v>
      </c>
      <c r="F154" s="90">
        <v>1.669</v>
      </c>
      <c r="G154" s="90"/>
      <c r="H154" s="90">
        <v>0.52</v>
      </c>
    </row>
    <row r="155" spans="1:8" s="97" customFormat="1" ht="12.75">
      <c r="A155" s="91">
        <v>42277</v>
      </c>
      <c r="B155" s="90">
        <v>-2.59</v>
      </c>
      <c r="C155" s="90">
        <v>-4.76</v>
      </c>
      <c r="D155" s="90">
        <v>0.39</v>
      </c>
      <c r="E155" s="90">
        <v>0.71</v>
      </c>
      <c r="F155" s="90">
        <v>1.6226</v>
      </c>
      <c r="G155" s="90"/>
      <c r="H155" s="90">
        <v>-6.57</v>
      </c>
    </row>
    <row r="156" spans="1:8" s="97" customFormat="1" ht="12.75">
      <c r="A156" s="91">
        <v>42368</v>
      </c>
      <c r="B156" s="90">
        <v>-1.33</v>
      </c>
      <c r="C156" s="90">
        <v>-2.2000000000000002</v>
      </c>
      <c r="D156" s="90">
        <v>0.33</v>
      </c>
      <c r="E156" s="90">
        <v>0.55000000000000004</v>
      </c>
      <c r="F156" s="90">
        <v>2.5931999999999999</v>
      </c>
      <c r="G156" s="90"/>
      <c r="H156" s="90">
        <v>-6.1</v>
      </c>
    </row>
    <row r="157" spans="1:8" s="97" customFormat="1" ht="12.75">
      <c r="A157" s="91">
        <v>42460</v>
      </c>
      <c r="B157" s="90">
        <v>0.02</v>
      </c>
      <c r="C157" s="90">
        <v>0.03</v>
      </c>
      <c r="D157" s="90">
        <v>0.33</v>
      </c>
      <c r="E157" s="90">
        <v>0.54</v>
      </c>
      <c r="F157" s="90">
        <v>2.6000999999999999</v>
      </c>
      <c r="G157" s="90" t="s">
        <v>13</v>
      </c>
      <c r="H157" s="90">
        <v>-0.68</v>
      </c>
    </row>
    <row r="158" spans="1:8" s="97" customFormat="1" ht="12.75">
      <c r="A158" s="91">
        <v>42551</v>
      </c>
      <c r="B158" s="90">
        <v>0.02</v>
      </c>
      <c r="C158" s="90">
        <v>0.03</v>
      </c>
      <c r="D158" s="90">
        <v>0.34</v>
      </c>
      <c r="E158" s="90">
        <v>0.55000000000000004</v>
      </c>
      <c r="F158" s="90">
        <v>2.6979000000000002</v>
      </c>
      <c r="G158" s="90"/>
      <c r="H158" s="90">
        <v>-2.97</v>
      </c>
    </row>
    <row r="159" spans="1:8" s="97" customFormat="1" ht="12.75">
      <c r="A159" s="91">
        <v>42643</v>
      </c>
      <c r="B159" s="90">
        <v>0.09</v>
      </c>
      <c r="C159" s="90">
        <v>0.15</v>
      </c>
      <c r="D159" s="90">
        <v>0.33</v>
      </c>
      <c r="E159" s="90">
        <v>0.54</v>
      </c>
      <c r="F159" s="90">
        <v>2.6863000000000001</v>
      </c>
      <c r="G159" s="90"/>
      <c r="H159" s="90">
        <v>0.45</v>
      </c>
    </row>
    <row r="160" spans="1:8" s="97" customFormat="1" ht="12.75">
      <c r="A160" s="91">
        <v>42734</v>
      </c>
      <c r="B160" s="90">
        <v>0.09</v>
      </c>
      <c r="C160" s="90">
        <v>0.14000000000000001</v>
      </c>
      <c r="D160" s="90">
        <v>0.33</v>
      </c>
      <c r="E160" s="90">
        <v>0.54</v>
      </c>
      <c r="F160" s="90">
        <v>2.4424000000000001</v>
      </c>
      <c r="G160" s="90"/>
      <c r="H160" s="90">
        <v>4.12</v>
      </c>
    </row>
    <row r="161" spans="1:8" s="97" customFormat="1" ht="12.75">
      <c r="A161" s="91">
        <v>42825</v>
      </c>
      <c r="B161" s="90">
        <v>0.02</v>
      </c>
      <c r="C161" s="90">
        <v>0.04</v>
      </c>
      <c r="D161" s="90">
        <v>0.32</v>
      </c>
      <c r="E161" s="90">
        <v>0.53</v>
      </c>
      <c r="F161" s="90">
        <v>2.1903000000000001</v>
      </c>
      <c r="G161" s="90" t="s">
        <v>13</v>
      </c>
      <c r="H161" s="90">
        <v>-0.79</v>
      </c>
    </row>
    <row r="162" spans="1:8" s="97" customFormat="1" ht="12.75">
      <c r="A162" s="91">
        <v>42908</v>
      </c>
      <c r="B162" s="90">
        <v>-1.66</v>
      </c>
      <c r="C162" s="90">
        <v>-2.81</v>
      </c>
      <c r="D162" s="90">
        <v>0.32</v>
      </c>
      <c r="E162" s="90">
        <v>0.54</v>
      </c>
      <c r="F162" s="90">
        <v>1.7622</v>
      </c>
      <c r="G162" s="90"/>
      <c r="H162" s="90">
        <v>-0.74</v>
      </c>
    </row>
    <row r="163" spans="1:8" s="97" customFormat="1" ht="12.75">
      <c r="A163" s="91">
        <v>43007</v>
      </c>
      <c r="B163" s="90">
        <v>0.54</v>
      </c>
      <c r="C163" s="90">
        <v>0.91</v>
      </c>
      <c r="D163" s="90">
        <v>0.33</v>
      </c>
      <c r="E163" s="90">
        <v>0.56999999999999995</v>
      </c>
      <c r="F163" s="90">
        <v>1.821</v>
      </c>
      <c r="G163" s="90"/>
      <c r="H163" s="90">
        <v>5.4</v>
      </c>
    </row>
    <row r="164" spans="1:8" s="97" customFormat="1" ht="12.75">
      <c r="A164" s="91">
        <v>43100</v>
      </c>
      <c r="B164" s="90">
        <v>1.56</v>
      </c>
      <c r="C164" s="90">
        <v>2.5299999999999998</v>
      </c>
      <c r="D164" s="90">
        <v>0.34</v>
      </c>
      <c r="E164" s="90">
        <v>0.51</v>
      </c>
      <c r="F164" s="90">
        <v>1.62</v>
      </c>
      <c r="G164" s="90"/>
      <c r="H164" s="90">
        <v>1.86</v>
      </c>
    </row>
    <row r="165" spans="1:8" s="97" customFormat="1" ht="12.75">
      <c r="A165" s="90"/>
      <c r="B165" s="90"/>
      <c r="C165" s="90"/>
      <c r="D165" s="90"/>
      <c r="E165" s="90"/>
      <c r="F165" s="90"/>
      <c r="G165" s="90"/>
      <c r="H165" s="90"/>
    </row>
    <row r="166" spans="1:8" s="97" customFormat="1" ht="12.75">
      <c r="A166" s="100" t="s">
        <v>673</v>
      </c>
      <c r="B166" s="95"/>
      <c r="C166" s="95"/>
      <c r="D166" s="95"/>
      <c r="E166" s="95"/>
      <c r="F166" s="95"/>
      <c r="G166" s="95"/>
      <c r="H166" s="96"/>
    </row>
    <row r="167" spans="1:8" s="97" customFormat="1" ht="12.75">
      <c r="A167" s="98" t="s">
        <v>760</v>
      </c>
      <c r="B167" s="98" t="s">
        <v>740</v>
      </c>
      <c r="C167" s="98" t="s">
        <v>741</v>
      </c>
      <c r="D167" s="98" t="s">
        <v>742</v>
      </c>
      <c r="E167" s="98" t="s">
        <v>744</v>
      </c>
      <c r="F167" s="98" t="s">
        <v>745</v>
      </c>
      <c r="G167" s="98" t="s">
        <v>746</v>
      </c>
      <c r="H167" s="99" t="s">
        <v>747</v>
      </c>
    </row>
    <row r="168" spans="1:8" s="97" customFormat="1" ht="12.75">
      <c r="A168" s="91">
        <v>42094</v>
      </c>
      <c r="B168" s="90">
        <v>2.4700000000000002</v>
      </c>
      <c r="C168" s="90">
        <v>6.53</v>
      </c>
      <c r="D168" s="90">
        <v>0.49</v>
      </c>
      <c r="E168" s="90">
        <v>1.29</v>
      </c>
      <c r="F168" s="90">
        <v>3.0813999999999999</v>
      </c>
      <c r="G168" s="90"/>
      <c r="H168" s="90">
        <v>5.74</v>
      </c>
    </row>
    <row r="169" spans="1:8" s="97" customFormat="1" ht="12.75">
      <c r="A169" s="91">
        <v>42185</v>
      </c>
      <c r="B169" s="90">
        <v>2.29</v>
      </c>
      <c r="C169" s="90">
        <v>5.33</v>
      </c>
      <c r="D169" s="90">
        <v>0.41</v>
      </c>
      <c r="E169" s="90">
        <v>0.94</v>
      </c>
      <c r="F169" s="90">
        <v>2.2200000000000002</v>
      </c>
      <c r="G169" s="90"/>
      <c r="H169" s="90">
        <v>4.2</v>
      </c>
    </row>
    <row r="170" spans="1:8" s="97" customFormat="1" ht="12.75">
      <c r="A170" s="91">
        <v>42277</v>
      </c>
      <c r="B170" s="90">
        <v>2.71</v>
      </c>
      <c r="C170" s="90">
        <v>6.2</v>
      </c>
      <c r="D170" s="90">
        <v>0.39</v>
      </c>
      <c r="E170" s="90">
        <v>0.89</v>
      </c>
      <c r="F170" s="90">
        <v>2.2599999999999998</v>
      </c>
      <c r="G170" s="90"/>
      <c r="H170" s="90">
        <v>5.73</v>
      </c>
    </row>
    <row r="171" spans="1:8" s="97" customFormat="1" ht="12.75">
      <c r="A171" s="91">
        <v>42368</v>
      </c>
      <c r="B171" s="90">
        <v>2.88</v>
      </c>
      <c r="C171" s="90">
        <v>6.55</v>
      </c>
      <c r="D171" s="90">
        <v>0.37</v>
      </c>
      <c r="E171" s="90">
        <v>0.84</v>
      </c>
      <c r="F171" s="90">
        <v>2.0499999999999998</v>
      </c>
      <c r="G171" s="90"/>
      <c r="H171" s="90">
        <v>4.76</v>
      </c>
    </row>
    <row r="172" spans="1:8" s="97" customFormat="1" ht="12.75">
      <c r="A172" s="91">
        <v>42460</v>
      </c>
      <c r="B172" s="90">
        <v>3.12</v>
      </c>
      <c r="C172" s="90">
        <v>6.77</v>
      </c>
      <c r="D172" s="90">
        <v>0.36</v>
      </c>
      <c r="E172" s="90">
        <v>0.78</v>
      </c>
      <c r="F172" s="90">
        <v>2.39</v>
      </c>
      <c r="G172" s="90"/>
      <c r="H172" s="90">
        <v>5.78</v>
      </c>
    </row>
    <row r="173" spans="1:8" s="97" customFormat="1" ht="12.75">
      <c r="A173" s="91">
        <v>42551</v>
      </c>
      <c r="B173" s="90">
        <v>1.5549999999999999</v>
      </c>
      <c r="C173" s="90">
        <v>3.36</v>
      </c>
      <c r="D173" s="90">
        <v>0.36</v>
      </c>
      <c r="E173" s="90">
        <v>0.79</v>
      </c>
      <c r="F173" s="90">
        <v>2.5807000000000002</v>
      </c>
      <c r="G173" s="90"/>
      <c r="H173" s="90">
        <v>3.24</v>
      </c>
    </row>
    <row r="174" spans="1:8" s="97" customFormat="1" ht="12.75">
      <c r="A174" s="91">
        <v>42643</v>
      </c>
      <c r="B174" s="90">
        <v>2.67</v>
      </c>
      <c r="C174" s="90">
        <v>5.6</v>
      </c>
      <c r="D174" s="90">
        <v>0.36</v>
      </c>
      <c r="E174" s="90">
        <v>0.75</v>
      </c>
      <c r="F174" s="90">
        <v>2.82</v>
      </c>
      <c r="G174" s="90"/>
      <c r="H174" s="90">
        <v>5.13</v>
      </c>
    </row>
    <row r="175" spans="1:8" s="97" customFormat="1" ht="12.75">
      <c r="A175" s="91">
        <v>42734</v>
      </c>
      <c r="B175" s="90">
        <v>2.61</v>
      </c>
      <c r="C175" s="90">
        <v>5.45</v>
      </c>
      <c r="D175" s="90">
        <v>0.34</v>
      </c>
      <c r="E175" s="90">
        <v>0.71</v>
      </c>
      <c r="F175" s="90">
        <v>2.96</v>
      </c>
      <c r="G175" s="90"/>
      <c r="H175" s="90">
        <v>5.2</v>
      </c>
    </row>
    <row r="176" spans="1:8" s="97" customFormat="1" ht="12.75">
      <c r="A176" s="91">
        <v>42825</v>
      </c>
      <c r="B176" s="90">
        <v>1.02</v>
      </c>
      <c r="C176" s="90">
        <v>2.11</v>
      </c>
      <c r="D176" s="90">
        <v>0.34</v>
      </c>
      <c r="E176" s="90">
        <v>0.7</v>
      </c>
      <c r="F176" s="90">
        <v>3.1</v>
      </c>
      <c r="G176" s="90"/>
      <c r="H176" s="90">
        <v>2.4</v>
      </c>
    </row>
    <row r="177" spans="1:8" s="97" customFormat="1" ht="12.75">
      <c r="A177" s="91">
        <v>42908</v>
      </c>
      <c r="B177" s="90">
        <v>0.69</v>
      </c>
      <c r="C177" s="90">
        <v>1.46</v>
      </c>
      <c r="D177" s="90">
        <v>0.34</v>
      </c>
      <c r="E177" s="90">
        <v>0.73</v>
      </c>
      <c r="F177" s="90">
        <v>1.05</v>
      </c>
      <c r="G177" s="90"/>
      <c r="H177" s="90">
        <v>1.83</v>
      </c>
    </row>
    <row r="178" spans="1:8" s="97" customFormat="1" ht="12.75">
      <c r="A178" s="91">
        <v>43007</v>
      </c>
      <c r="B178" s="90">
        <v>1.6</v>
      </c>
      <c r="C178" s="90">
        <v>3.36</v>
      </c>
      <c r="D178" s="90">
        <v>0.35</v>
      </c>
      <c r="E178" s="90">
        <v>0.73</v>
      </c>
      <c r="F178" s="90">
        <v>1.0199</v>
      </c>
      <c r="G178" s="90"/>
      <c r="H178" s="90">
        <v>3.54</v>
      </c>
    </row>
    <row r="179" spans="1:8" s="97" customFormat="1" ht="12.75">
      <c r="A179" s="91">
        <v>43100</v>
      </c>
      <c r="B179" s="90">
        <v>1.07</v>
      </c>
      <c r="C179" s="90">
        <v>1.75</v>
      </c>
      <c r="D179" s="90">
        <v>0.24</v>
      </c>
      <c r="E179" s="90">
        <v>0.4</v>
      </c>
      <c r="F179" s="90">
        <v>2.2599999999999998</v>
      </c>
      <c r="G179" s="90"/>
      <c r="H179" s="90">
        <v>3.41</v>
      </c>
    </row>
    <row r="180" spans="1:8" s="97" customFormat="1" ht="12.75">
      <c r="A180" s="90"/>
      <c r="B180" s="90"/>
      <c r="C180" s="90"/>
      <c r="D180" s="90"/>
      <c r="E180" s="90"/>
      <c r="F180" s="90"/>
      <c r="G180" s="90"/>
      <c r="H180" s="90"/>
    </row>
    <row r="181" spans="1:8" s="97" customFormat="1" ht="12.75">
      <c r="A181" s="100" t="s">
        <v>778</v>
      </c>
      <c r="B181" s="95"/>
      <c r="C181" s="95"/>
      <c r="D181" s="95"/>
      <c r="E181" s="95"/>
      <c r="F181" s="95"/>
      <c r="G181" s="95"/>
      <c r="H181" s="96"/>
    </row>
    <row r="182" spans="1:8" s="97" customFormat="1" ht="12.75">
      <c r="A182" s="98" t="s">
        <v>760</v>
      </c>
      <c r="B182" s="98" t="s">
        <v>740</v>
      </c>
      <c r="C182" s="98" t="s">
        <v>741</v>
      </c>
      <c r="D182" s="98" t="s">
        <v>742</v>
      </c>
      <c r="E182" s="98" t="s">
        <v>744</v>
      </c>
      <c r="F182" s="98" t="s">
        <v>745</v>
      </c>
      <c r="G182" s="98" t="s">
        <v>746</v>
      </c>
      <c r="H182" s="99" t="s">
        <v>747</v>
      </c>
    </row>
    <row r="183" spans="1:8" s="97" customFormat="1" ht="12.75">
      <c r="A183" s="91">
        <v>42094</v>
      </c>
      <c r="B183" s="90">
        <v>0.67</v>
      </c>
      <c r="C183" s="90">
        <v>2.23</v>
      </c>
      <c r="D183" s="90">
        <v>0.57999999999999996</v>
      </c>
      <c r="E183" s="90">
        <v>1.94</v>
      </c>
      <c r="F183" s="90">
        <v>1.25</v>
      </c>
      <c r="G183" s="90" t="s">
        <v>284</v>
      </c>
      <c r="H183" s="90">
        <v>1.54</v>
      </c>
    </row>
    <row r="184" spans="1:8" s="97" customFormat="1" ht="12.75">
      <c r="A184" s="91">
        <v>42185</v>
      </c>
      <c r="B184" s="90">
        <v>0.41</v>
      </c>
      <c r="C184" s="90">
        <v>1.32</v>
      </c>
      <c r="D184" s="90">
        <v>0.57999999999999996</v>
      </c>
      <c r="E184" s="90">
        <v>1.86</v>
      </c>
      <c r="F184" s="90">
        <v>1.29</v>
      </c>
      <c r="G184" s="90"/>
      <c r="H184" s="90">
        <v>1.23</v>
      </c>
    </row>
    <row r="185" spans="1:8" s="97" customFormat="1" ht="12.75">
      <c r="A185" s="91">
        <v>42277</v>
      </c>
      <c r="B185" s="90">
        <v>-0.72</v>
      </c>
      <c r="C185" s="90">
        <v>-2.37</v>
      </c>
      <c r="D185" s="90">
        <v>0.56999999999999995</v>
      </c>
      <c r="E185" s="90">
        <v>1.88</v>
      </c>
      <c r="F185" s="90">
        <v>1.35</v>
      </c>
      <c r="G185" s="90"/>
      <c r="H185" s="90">
        <v>0.51</v>
      </c>
    </row>
    <row r="186" spans="1:8" s="97" customFormat="1" ht="12.75">
      <c r="A186" s="91">
        <v>42368</v>
      </c>
      <c r="B186" s="90">
        <v>0.73</v>
      </c>
      <c r="C186" s="90">
        <v>2.2999999999999998</v>
      </c>
      <c r="D186" s="90">
        <v>0.56999999999999995</v>
      </c>
      <c r="E186" s="90">
        <v>1.77</v>
      </c>
      <c r="F186" s="90">
        <v>1.45</v>
      </c>
      <c r="G186" s="90"/>
      <c r="H186" s="90">
        <v>1.4</v>
      </c>
    </row>
    <row r="187" spans="1:8" s="97" customFormat="1" ht="12.75">
      <c r="A187" s="91">
        <v>42460</v>
      </c>
      <c r="B187" s="90">
        <v>-0.35</v>
      </c>
      <c r="C187" s="90">
        <v>-1.08</v>
      </c>
      <c r="D187" s="90">
        <v>0.56000000000000005</v>
      </c>
      <c r="E187" s="90">
        <v>1.72</v>
      </c>
      <c r="F187" s="90">
        <v>1.43</v>
      </c>
      <c r="G187" s="90" t="s">
        <v>13</v>
      </c>
      <c r="H187" s="90">
        <v>0.62</v>
      </c>
    </row>
    <row r="188" spans="1:8" s="97" customFormat="1" ht="12.75">
      <c r="A188" s="91">
        <v>42551</v>
      </c>
      <c r="B188" s="90">
        <v>-1.2</v>
      </c>
      <c r="C188" s="90">
        <v>-3.77</v>
      </c>
      <c r="D188" s="90">
        <v>0.56000000000000005</v>
      </c>
      <c r="E188" s="90">
        <v>1.75</v>
      </c>
      <c r="F188" s="90">
        <v>2.96</v>
      </c>
      <c r="G188" s="90"/>
      <c r="H188" s="90">
        <v>0.17</v>
      </c>
    </row>
    <row r="189" spans="1:8" s="97" customFormat="1" ht="12.75">
      <c r="A189" s="91">
        <v>42643</v>
      </c>
      <c r="B189" s="90">
        <v>-1.43</v>
      </c>
      <c r="C189" s="90">
        <v>-4.63</v>
      </c>
      <c r="D189" s="90">
        <v>0.56999999999999995</v>
      </c>
      <c r="E189" s="90">
        <v>1.83</v>
      </c>
      <c r="F189" s="90">
        <v>3.04</v>
      </c>
      <c r="G189" s="90" t="s">
        <v>200</v>
      </c>
      <c r="H189" s="90">
        <v>0.22</v>
      </c>
    </row>
    <row r="190" spans="1:8" s="97" customFormat="1" ht="12.75">
      <c r="A190" s="91">
        <v>42734</v>
      </c>
      <c r="B190" s="90">
        <v>-4.0199999999999996</v>
      </c>
      <c r="C190" s="90">
        <v>-13.95</v>
      </c>
      <c r="D190" s="90">
        <v>0.6</v>
      </c>
      <c r="E190" s="90">
        <v>2.09</v>
      </c>
      <c r="F190" s="90">
        <v>4.08</v>
      </c>
      <c r="G190" s="90"/>
      <c r="H190" s="90">
        <v>-1.43</v>
      </c>
    </row>
    <row r="191" spans="1:8" s="97" customFormat="1" ht="12.75">
      <c r="A191" s="91">
        <v>42825</v>
      </c>
      <c r="B191" s="90">
        <v>-2.36</v>
      </c>
      <c r="C191" s="90">
        <v>-8.64</v>
      </c>
      <c r="D191" s="90">
        <v>0.62</v>
      </c>
      <c r="E191" s="90">
        <v>2.27</v>
      </c>
      <c r="F191" s="90">
        <v>3.89</v>
      </c>
      <c r="G191" s="90" t="s">
        <v>200</v>
      </c>
      <c r="H191" s="90">
        <v>-1.3</v>
      </c>
    </row>
    <row r="192" spans="1:8" s="97" customFormat="1" ht="12.75">
      <c r="A192" s="91">
        <v>42908</v>
      </c>
      <c r="B192" s="90">
        <v>-3.06</v>
      </c>
      <c r="C192" s="90">
        <v>-12.37</v>
      </c>
      <c r="D192" s="90">
        <v>0.63</v>
      </c>
      <c r="E192" s="90">
        <v>2.54</v>
      </c>
      <c r="F192" s="90">
        <v>3.51</v>
      </c>
      <c r="G192" s="90"/>
      <c r="H192" s="90">
        <v>-1.07</v>
      </c>
    </row>
    <row r="193" spans="1:8" s="97" customFormat="1" ht="12.75">
      <c r="A193" s="91">
        <v>43007</v>
      </c>
      <c r="B193" s="90">
        <v>-3.24</v>
      </c>
      <c r="C193" s="90">
        <v>-14.74</v>
      </c>
      <c r="D193" s="90">
        <v>0.65</v>
      </c>
      <c r="E193" s="90">
        <v>2.94</v>
      </c>
      <c r="F193" s="90">
        <v>2.75</v>
      </c>
      <c r="G193" s="90"/>
      <c r="H193" s="90">
        <v>-1.1000000000000001</v>
      </c>
    </row>
    <row r="194" spans="1:8" s="97" customFormat="1" ht="12.75">
      <c r="A194" s="91">
        <v>43100</v>
      </c>
      <c r="B194" s="90">
        <v>-13.97</v>
      </c>
      <c r="C194" s="90">
        <v>-113.91</v>
      </c>
      <c r="D194" s="90">
        <v>0.72</v>
      </c>
      <c r="E194" s="90">
        <v>5.87</v>
      </c>
      <c r="F194" s="90">
        <v>0.85</v>
      </c>
      <c r="G194" s="90"/>
      <c r="H194" s="90">
        <v>-4.53</v>
      </c>
    </row>
    <row r="195" spans="1:8" s="97" customFormat="1" ht="12.75">
      <c r="A195" s="90"/>
      <c r="B195" s="90"/>
      <c r="C195" s="90"/>
      <c r="D195" s="90"/>
      <c r="E195" s="90"/>
      <c r="F195" s="90"/>
      <c r="G195" s="90"/>
      <c r="H195" s="90"/>
    </row>
    <row r="196" spans="1:8" s="97" customFormat="1" ht="12.75">
      <c r="A196" s="100" t="s">
        <v>486</v>
      </c>
      <c r="B196" s="95"/>
      <c r="C196" s="95"/>
      <c r="D196" s="95"/>
      <c r="E196" s="95"/>
      <c r="F196" s="95"/>
      <c r="G196" s="95"/>
      <c r="H196" s="96"/>
    </row>
    <row r="197" spans="1:8" s="97" customFormat="1" ht="12.75">
      <c r="A197" s="98" t="s">
        <v>760</v>
      </c>
      <c r="B197" s="98" t="s">
        <v>740</v>
      </c>
      <c r="C197" s="98" t="s">
        <v>741</v>
      </c>
      <c r="D197" s="98" t="s">
        <v>742</v>
      </c>
      <c r="E197" s="98" t="s">
        <v>744</v>
      </c>
      <c r="F197" s="98" t="s">
        <v>745</v>
      </c>
      <c r="G197" s="98" t="s">
        <v>746</v>
      </c>
      <c r="H197" s="99" t="s">
        <v>747</v>
      </c>
    </row>
    <row r="198" spans="1:8" s="97" customFormat="1" ht="12.75">
      <c r="A198" s="91">
        <v>42094</v>
      </c>
      <c r="B198" s="90">
        <v>-3.76</v>
      </c>
      <c r="C198" s="90">
        <v>-15.09</v>
      </c>
      <c r="D198" s="90">
        <v>0.45</v>
      </c>
      <c r="E198" s="90">
        <v>1.62</v>
      </c>
      <c r="F198" s="90">
        <v>0.59</v>
      </c>
      <c r="G198" s="90"/>
      <c r="H198" s="90">
        <v>0.8</v>
      </c>
    </row>
    <row r="199" spans="1:8" s="97" customFormat="1" ht="12.75">
      <c r="A199" s="91">
        <v>42185</v>
      </c>
      <c r="B199" s="90">
        <v>2.61</v>
      </c>
      <c r="C199" s="90">
        <v>11.89</v>
      </c>
      <c r="D199" s="90">
        <v>0.44</v>
      </c>
      <c r="E199" s="90">
        <v>1.48</v>
      </c>
      <c r="F199" s="90">
        <v>0.61</v>
      </c>
      <c r="G199" s="90" t="s">
        <v>13</v>
      </c>
      <c r="H199" s="90">
        <v>0.82</v>
      </c>
    </row>
    <row r="200" spans="1:8" s="97" customFormat="1" ht="12.75">
      <c r="A200" s="91">
        <v>42277</v>
      </c>
      <c r="B200" s="90">
        <v>-0.53</v>
      </c>
      <c r="C200" s="90">
        <v>-2.23</v>
      </c>
      <c r="D200" s="90">
        <v>0.45</v>
      </c>
      <c r="E200" s="90">
        <v>1.64</v>
      </c>
      <c r="F200" s="90">
        <v>0.57999999999999996</v>
      </c>
      <c r="G200" s="90" t="s">
        <v>21</v>
      </c>
      <c r="H200" s="90">
        <v>0.91</v>
      </c>
    </row>
    <row r="201" spans="1:8" s="97" customFormat="1" ht="12.75">
      <c r="A201" s="91">
        <v>42368</v>
      </c>
      <c r="B201" s="90">
        <v>-0.7</v>
      </c>
      <c r="C201" s="90">
        <v>-3.11</v>
      </c>
      <c r="D201" s="90">
        <v>0.46</v>
      </c>
      <c r="E201" s="90">
        <v>1.69</v>
      </c>
      <c r="F201" s="90">
        <v>0.48</v>
      </c>
      <c r="G201" s="90"/>
      <c r="H201" s="90">
        <v>0.77</v>
      </c>
    </row>
    <row r="202" spans="1:8" s="97" customFormat="1" ht="12.75">
      <c r="A202" s="91">
        <v>42460</v>
      </c>
      <c r="B202" s="90">
        <v>-2.52</v>
      </c>
      <c r="C202" s="90">
        <v>-10.34</v>
      </c>
      <c r="D202" s="90">
        <v>0.47</v>
      </c>
      <c r="E202" s="90">
        <v>1.77</v>
      </c>
      <c r="F202" s="90">
        <v>0.42</v>
      </c>
      <c r="G202" s="90"/>
      <c r="H202" s="90">
        <v>1.41</v>
      </c>
    </row>
    <row r="203" spans="1:8" s="97" customFormat="1" ht="12.75">
      <c r="A203" s="91">
        <v>42551</v>
      </c>
      <c r="B203" s="90">
        <v>3.05</v>
      </c>
      <c r="C203" s="90">
        <v>11.85</v>
      </c>
      <c r="D203" s="90">
        <v>0.48</v>
      </c>
      <c r="E203" s="90">
        <v>1.76</v>
      </c>
      <c r="F203" s="90">
        <v>0.44</v>
      </c>
      <c r="G203" s="90" t="s">
        <v>21</v>
      </c>
      <c r="H203" s="90">
        <v>1.59</v>
      </c>
    </row>
    <row r="204" spans="1:8" s="97" customFormat="1" ht="12.75">
      <c r="A204" s="91">
        <v>42643</v>
      </c>
      <c r="B204" s="90">
        <v>1.29</v>
      </c>
      <c r="C204" s="90">
        <v>4.71</v>
      </c>
      <c r="D204" s="90">
        <v>0.49</v>
      </c>
      <c r="E204" s="90">
        <v>1.92</v>
      </c>
      <c r="F204" s="90">
        <v>0.39</v>
      </c>
      <c r="G204" s="90"/>
      <c r="H204" s="90">
        <v>2</v>
      </c>
    </row>
    <row r="205" spans="1:8" s="97" customFormat="1" ht="12.75">
      <c r="A205" s="91">
        <v>42734</v>
      </c>
      <c r="B205" s="90">
        <v>0.51</v>
      </c>
      <c r="C205" s="90">
        <v>1.95</v>
      </c>
      <c r="D205" s="90">
        <v>0.5</v>
      </c>
      <c r="E205" s="90">
        <v>2.0499999999999998</v>
      </c>
      <c r="F205" s="90">
        <v>0.44</v>
      </c>
      <c r="G205" s="90"/>
      <c r="H205" s="90">
        <v>2.0099999999999998</v>
      </c>
    </row>
    <row r="206" spans="1:8" s="97" customFormat="1" ht="12.75">
      <c r="A206" s="91">
        <v>42825</v>
      </c>
      <c r="B206" s="90">
        <v>0.35</v>
      </c>
      <c r="C206" s="90">
        <v>1.29</v>
      </c>
      <c r="D206" s="90">
        <v>0.5</v>
      </c>
      <c r="E206" s="90">
        <v>2.2400000000000002</v>
      </c>
      <c r="F206" s="90">
        <v>0.49</v>
      </c>
      <c r="G206" s="90"/>
      <c r="H206" s="90">
        <v>1.54</v>
      </c>
    </row>
    <row r="207" spans="1:8" s="97" customFormat="1" ht="12.75">
      <c r="A207" s="91">
        <v>42908</v>
      </c>
      <c r="B207" s="90">
        <v>1.24</v>
      </c>
      <c r="C207" s="90">
        <v>4.47</v>
      </c>
      <c r="D207" s="90">
        <v>0.51</v>
      </c>
      <c r="E207" s="90">
        <v>2.16</v>
      </c>
      <c r="F207" s="90">
        <v>0.59</v>
      </c>
      <c r="G207" s="90" t="s">
        <v>13</v>
      </c>
      <c r="H207" s="90">
        <v>2.67</v>
      </c>
    </row>
    <row r="208" spans="1:8" s="97" customFormat="1" ht="12.75">
      <c r="A208" s="91">
        <v>43007</v>
      </c>
      <c r="B208" s="90">
        <v>0.64</v>
      </c>
      <c r="C208" s="90">
        <v>2.19</v>
      </c>
      <c r="D208" s="90">
        <v>0.55000000000000004</v>
      </c>
      <c r="E208" s="90">
        <v>2.52</v>
      </c>
      <c r="F208" s="90">
        <v>0.66</v>
      </c>
      <c r="G208" s="90"/>
      <c r="H208" s="90">
        <v>2.02</v>
      </c>
    </row>
    <row r="209" spans="1:8" s="97" customFormat="1" ht="12.75">
      <c r="A209" s="91">
        <v>43100</v>
      </c>
      <c r="B209" s="90">
        <v>-0.09</v>
      </c>
      <c r="C209" s="90">
        <v>0.33</v>
      </c>
      <c r="D209" s="90">
        <v>0.52</v>
      </c>
      <c r="E209" s="90">
        <v>2.08</v>
      </c>
      <c r="F209" s="90">
        <v>0.42</v>
      </c>
      <c r="G209" s="90"/>
      <c r="H209" s="90">
        <v>1.4</v>
      </c>
    </row>
    <row r="210" spans="1:8" s="97" customFormat="1" ht="12.75">
      <c r="A210" s="90"/>
      <c r="B210" s="90"/>
      <c r="C210" s="90"/>
      <c r="D210" s="90"/>
      <c r="E210" s="90"/>
      <c r="F210" s="90"/>
      <c r="G210" s="90"/>
      <c r="H210" s="90"/>
    </row>
    <row r="211" spans="1:8" s="97" customFormat="1" ht="12.75">
      <c r="A211" s="100" t="s">
        <v>483</v>
      </c>
      <c r="B211" s="95"/>
      <c r="C211" s="95"/>
      <c r="D211" s="95"/>
      <c r="E211" s="95"/>
      <c r="F211" s="95"/>
      <c r="G211" s="95"/>
      <c r="H211" s="96"/>
    </row>
    <row r="212" spans="1:8" s="97" customFormat="1" ht="12.75">
      <c r="A212" s="98" t="s">
        <v>760</v>
      </c>
      <c r="B212" s="98" t="s">
        <v>740</v>
      </c>
      <c r="C212" s="98" t="s">
        <v>741</v>
      </c>
      <c r="D212" s="98" t="s">
        <v>742</v>
      </c>
      <c r="E212" s="98" t="s">
        <v>744</v>
      </c>
      <c r="F212" s="98" t="s">
        <v>745</v>
      </c>
      <c r="G212" s="98" t="s">
        <v>746</v>
      </c>
      <c r="H212" s="99" t="s">
        <v>747</v>
      </c>
    </row>
    <row r="213" spans="1:8" s="97" customFormat="1" ht="12.75">
      <c r="A213" s="91">
        <v>42094</v>
      </c>
      <c r="B213" s="90">
        <v>0.98</v>
      </c>
      <c r="C213" s="90">
        <v>3.33</v>
      </c>
      <c r="D213" s="90">
        <v>0.32</v>
      </c>
      <c r="E213" s="90">
        <v>1.07</v>
      </c>
      <c r="F213" s="90">
        <v>1.8</v>
      </c>
      <c r="G213" s="90" t="s">
        <v>380</v>
      </c>
      <c r="H213" s="90">
        <v>2.2799999999999998</v>
      </c>
    </row>
    <row r="214" spans="1:8" s="97" customFormat="1" ht="12.75">
      <c r="A214" s="91">
        <v>42185</v>
      </c>
      <c r="B214" s="90">
        <v>0.94</v>
      </c>
      <c r="C214" s="90">
        <v>3.4</v>
      </c>
      <c r="D214" s="90">
        <v>0.33</v>
      </c>
      <c r="E214" s="90">
        <v>1.19</v>
      </c>
      <c r="F214" s="90">
        <v>1.58</v>
      </c>
      <c r="G214" s="90"/>
      <c r="H214" s="90">
        <v>2.94</v>
      </c>
    </row>
    <row r="215" spans="1:8" s="97" customFormat="1" ht="12.75">
      <c r="A215" s="91">
        <v>42277</v>
      </c>
      <c r="B215" s="90">
        <v>-0.05</v>
      </c>
      <c r="C215" s="90">
        <v>-0.18</v>
      </c>
      <c r="D215" s="90">
        <v>0.33</v>
      </c>
      <c r="E215" s="90">
        <v>1.17</v>
      </c>
      <c r="F215" s="90">
        <v>1.6</v>
      </c>
      <c r="G215" s="90"/>
      <c r="H215" s="90">
        <v>1.05</v>
      </c>
    </row>
    <row r="216" spans="1:8" s="97" customFormat="1" ht="12.75">
      <c r="A216" s="91">
        <v>42368</v>
      </c>
      <c r="B216" s="90">
        <v>1.4</v>
      </c>
      <c r="C216" s="90">
        <v>4.71</v>
      </c>
      <c r="D216" s="90">
        <v>0.3</v>
      </c>
      <c r="E216" s="90">
        <v>1.02</v>
      </c>
      <c r="F216" s="90">
        <v>1.71</v>
      </c>
      <c r="G216" s="90"/>
      <c r="H216" s="90">
        <v>6.26</v>
      </c>
    </row>
    <row r="217" spans="1:8" s="97" customFormat="1" ht="12.75">
      <c r="A217" s="91">
        <v>42460</v>
      </c>
      <c r="B217" s="90">
        <v>1.18</v>
      </c>
      <c r="C217" s="90">
        <v>3.84</v>
      </c>
      <c r="D217" s="90">
        <v>0.31</v>
      </c>
      <c r="E217" s="90">
        <v>1</v>
      </c>
      <c r="F217" s="90">
        <v>1.84</v>
      </c>
      <c r="G217" s="90" t="s">
        <v>380</v>
      </c>
      <c r="H217" s="90">
        <v>4.5999999999999996</v>
      </c>
    </row>
    <row r="218" spans="1:8" s="97" customFormat="1" ht="12.75">
      <c r="A218" s="91">
        <v>42551</v>
      </c>
      <c r="B218" s="90">
        <v>1.23</v>
      </c>
      <c r="C218" s="90">
        <v>4.12</v>
      </c>
      <c r="D218" s="90">
        <v>0.31</v>
      </c>
      <c r="E218" s="90">
        <v>1.05</v>
      </c>
      <c r="F218" s="90">
        <v>1.62</v>
      </c>
      <c r="G218" s="90"/>
      <c r="H218" s="90">
        <v>5.4</v>
      </c>
    </row>
    <row r="219" spans="1:8" s="97" customFormat="1" ht="12.75">
      <c r="A219" s="91">
        <v>42643</v>
      </c>
      <c r="B219" s="90">
        <v>1.0900000000000001</v>
      </c>
      <c r="C219" s="90">
        <v>3.52</v>
      </c>
      <c r="D219" s="90">
        <v>0.31</v>
      </c>
      <c r="E219" s="90">
        <v>0.98</v>
      </c>
      <c r="F219" s="90">
        <v>1.66</v>
      </c>
      <c r="G219" s="90"/>
      <c r="H219" s="90">
        <v>4.9400000000000004</v>
      </c>
    </row>
    <row r="220" spans="1:8" s="97" customFormat="1" ht="12.75">
      <c r="A220" s="91">
        <v>42734</v>
      </c>
      <c r="B220" s="90">
        <v>1.1000000000000001</v>
      </c>
      <c r="C220" s="90">
        <v>3.12</v>
      </c>
      <c r="D220" s="90">
        <v>0.28000000000000003</v>
      </c>
      <c r="E220" s="90">
        <v>0.79</v>
      </c>
      <c r="F220" s="90">
        <v>1.51</v>
      </c>
      <c r="G220" s="90"/>
      <c r="H220" s="90">
        <v>6.15</v>
      </c>
    </row>
    <row r="221" spans="1:8" s="97" customFormat="1" ht="12.75">
      <c r="A221" s="91">
        <v>42825</v>
      </c>
      <c r="B221" s="90">
        <v>1.42</v>
      </c>
      <c r="C221" s="90">
        <v>3.97</v>
      </c>
      <c r="D221" s="90">
        <v>0.27</v>
      </c>
      <c r="E221" s="90">
        <v>0.77</v>
      </c>
      <c r="F221" s="90">
        <v>1.55</v>
      </c>
      <c r="G221" s="90" t="s">
        <v>380</v>
      </c>
      <c r="H221" s="90">
        <v>7.98</v>
      </c>
    </row>
    <row r="222" spans="1:8" s="97" customFormat="1" ht="12.75">
      <c r="A222" s="91">
        <v>42908</v>
      </c>
      <c r="B222" s="90">
        <v>1.19</v>
      </c>
      <c r="C222" s="90">
        <v>3.59</v>
      </c>
      <c r="D222" s="90">
        <v>0.3</v>
      </c>
      <c r="E222" s="90">
        <v>0.89</v>
      </c>
      <c r="F222" s="90">
        <v>1.46</v>
      </c>
      <c r="G222" s="90"/>
      <c r="H222" s="90">
        <v>5.65</v>
      </c>
    </row>
    <row r="223" spans="1:8" s="97" customFormat="1" ht="12.75">
      <c r="A223" s="91">
        <v>43007</v>
      </c>
      <c r="B223" s="90">
        <v>1.1399999999999999</v>
      </c>
      <c r="C223" s="90">
        <v>3.27</v>
      </c>
      <c r="D223" s="90">
        <v>0.28999999999999998</v>
      </c>
      <c r="E223" s="90">
        <v>0.84</v>
      </c>
      <c r="F223" s="90">
        <v>1.47</v>
      </c>
      <c r="G223" s="90"/>
      <c r="H223" s="90">
        <v>5.35</v>
      </c>
    </row>
    <row r="224" spans="1:8" s="97" customFormat="1" ht="12.75">
      <c r="A224" s="91">
        <v>43100</v>
      </c>
      <c r="B224" s="90">
        <v>1.01</v>
      </c>
      <c r="C224" s="90">
        <v>2.86</v>
      </c>
      <c r="D224" s="90">
        <v>0.28000000000000003</v>
      </c>
      <c r="E224" s="90">
        <v>0.79</v>
      </c>
      <c r="F224" s="90">
        <v>1.5</v>
      </c>
      <c r="G224" s="90"/>
      <c r="H224" s="90">
        <v>4.9400000000000004</v>
      </c>
    </row>
    <row r="225" spans="1:8" s="97" customFormat="1" ht="12.75">
      <c r="A225" s="90"/>
      <c r="B225" s="90"/>
      <c r="C225" s="90"/>
      <c r="D225" s="90"/>
      <c r="E225" s="90"/>
      <c r="F225" s="90"/>
      <c r="G225" s="90"/>
      <c r="H225" s="90"/>
    </row>
    <row r="226" spans="1:8" s="97" customFormat="1" ht="12.75">
      <c r="A226" s="100" t="s">
        <v>705</v>
      </c>
      <c r="B226" s="95"/>
      <c r="C226" s="95"/>
      <c r="D226" s="95"/>
      <c r="E226" s="95"/>
      <c r="F226" s="95"/>
      <c r="G226" s="95"/>
      <c r="H226" s="96"/>
    </row>
    <row r="227" spans="1:8" s="97" customFormat="1" ht="12.75">
      <c r="A227" s="98" t="s">
        <v>760</v>
      </c>
      <c r="B227" s="98" t="s">
        <v>740</v>
      </c>
      <c r="C227" s="98" t="s">
        <v>741</v>
      </c>
      <c r="D227" s="98" t="s">
        <v>742</v>
      </c>
      <c r="E227" s="98" t="s">
        <v>744</v>
      </c>
      <c r="F227" s="98" t="s">
        <v>745</v>
      </c>
      <c r="G227" s="98" t="s">
        <v>746</v>
      </c>
      <c r="H227" s="99" t="s">
        <v>747</v>
      </c>
    </row>
    <row r="228" spans="1:8" s="97" customFormat="1" ht="12.75">
      <c r="A228" s="91">
        <v>42094</v>
      </c>
      <c r="B228" s="90">
        <v>2.6</v>
      </c>
      <c r="C228" s="90">
        <v>5.33</v>
      </c>
      <c r="D228" s="90">
        <v>0.16</v>
      </c>
      <c r="E228" s="90">
        <v>0.33</v>
      </c>
      <c r="F228" s="90">
        <v>1.2</v>
      </c>
      <c r="G228" s="90" t="s">
        <v>21</v>
      </c>
      <c r="H228" s="90">
        <v>16.809999999999999</v>
      </c>
    </row>
    <row r="229" spans="1:8" s="97" customFormat="1" ht="12.75">
      <c r="A229" s="91">
        <v>42185</v>
      </c>
      <c r="B229" s="90">
        <v>2.36</v>
      </c>
      <c r="C229" s="90">
        <v>5.46</v>
      </c>
      <c r="D229" s="90">
        <v>0.24</v>
      </c>
      <c r="E229" s="90">
        <v>0.55000000000000004</v>
      </c>
      <c r="F229" s="90">
        <v>1.25</v>
      </c>
      <c r="G229" s="90"/>
      <c r="H229" s="90">
        <v>13.68</v>
      </c>
    </row>
    <row r="230" spans="1:8" s="97" customFormat="1" ht="12.75">
      <c r="A230" s="91">
        <v>42277</v>
      </c>
      <c r="B230" s="90">
        <v>2.59</v>
      </c>
      <c r="C230" s="90">
        <v>5.79</v>
      </c>
      <c r="D230" s="90">
        <v>0.22</v>
      </c>
      <c r="E230" s="90">
        <v>0.49</v>
      </c>
      <c r="F230" s="90">
        <v>1.34</v>
      </c>
      <c r="G230" s="90"/>
      <c r="H230" s="90">
        <v>13.56</v>
      </c>
    </row>
    <row r="231" spans="1:8" s="97" customFormat="1" ht="12.75">
      <c r="A231" s="91">
        <v>42368</v>
      </c>
      <c r="B231" s="90">
        <v>2.37</v>
      </c>
      <c r="C231" s="90">
        <v>5.25</v>
      </c>
      <c r="D231" s="90">
        <v>0.21</v>
      </c>
      <c r="E231" s="90">
        <v>0.46</v>
      </c>
      <c r="F231" s="90">
        <v>1.35</v>
      </c>
      <c r="G231" s="90"/>
      <c r="H231" s="90">
        <v>10.24</v>
      </c>
    </row>
    <row r="232" spans="1:8" s="97" customFormat="1" ht="12.75">
      <c r="A232" s="91">
        <v>42460</v>
      </c>
      <c r="B232" s="90">
        <v>2.59</v>
      </c>
      <c r="C232" s="90">
        <v>5.76</v>
      </c>
      <c r="D232" s="90">
        <v>0.2</v>
      </c>
      <c r="E232" s="90">
        <v>0.44</v>
      </c>
      <c r="F232" s="90">
        <v>1.48</v>
      </c>
      <c r="G232" s="90" t="s">
        <v>21</v>
      </c>
      <c r="H232" s="90">
        <v>12.43</v>
      </c>
    </row>
    <row r="233" spans="1:8" s="97" customFormat="1" ht="12.75">
      <c r="A233" s="91">
        <v>42551</v>
      </c>
      <c r="B233" s="90">
        <v>3.11</v>
      </c>
      <c r="C233" s="90">
        <v>6.77</v>
      </c>
      <c r="D233" s="90">
        <v>0.2</v>
      </c>
      <c r="E233" s="90">
        <v>0.43</v>
      </c>
      <c r="F233" s="90">
        <v>1.19</v>
      </c>
      <c r="G233" s="90"/>
      <c r="H233" s="90">
        <v>19.43</v>
      </c>
    </row>
    <row r="234" spans="1:8" s="97" customFormat="1" ht="12.75">
      <c r="A234" s="91">
        <v>42643</v>
      </c>
      <c r="B234" s="90">
        <v>2.71</v>
      </c>
      <c r="C234" s="90">
        <v>5.75</v>
      </c>
      <c r="D234" s="90">
        <v>0.18</v>
      </c>
      <c r="E234" s="90">
        <v>0.39</v>
      </c>
      <c r="F234" s="90">
        <v>1.28</v>
      </c>
      <c r="G234" s="90"/>
      <c r="H234" s="90">
        <v>15.5</v>
      </c>
    </row>
    <row r="235" spans="1:8" s="97" customFormat="1" ht="12.75">
      <c r="A235" s="91">
        <v>42734</v>
      </c>
      <c r="B235" s="90">
        <v>2.57</v>
      </c>
      <c r="C235" s="90">
        <v>5.48</v>
      </c>
      <c r="D235" s="90">
        <v>0.18</v>
      </c>
      <c r="E235" s="90">
        <v>0.38</v>
      </c>
      <c r="F235" s="90">
        <v>1.2</v>
      </c>
      <c r="G235" s="90"/>
      <c r="H235" s="90">
        <v>10.64</v>
      </c>
    </row>
    <row r="236" spans="1:8" s="97" customFormat="1" ht="12.75">
      <c r="A236" s="91">
        <v>42825</v>
      </c>
      <c r="B236" s="90">
        <v>3.57</v>
      </c>
      <c r="C236" s="90">
        <v>7.34</v>
      </c>
      <c r="D236" s="90">
        <v>0.17</v>
      </c>
      <c r="E236" s="90">
        <v>0.35</v>
      </c>
      <c r="F236" s="90">
        <v>1.33</v>
      </c>
      <c r="G236" s="90" t="s">
        <v>21</v>
      </c>
      <c r="H236" s="90">
        <v>20.28</v>
      </c>
    </row>
    <row r="237" spans="1:8" s="97" customFormat="1" ht="12.75">
      <c r="A237" s="91">
        <v>42908</v>
      </c>
      <c r="B237" s="90">
        <v>3.05</v>
      </c>
      <c r="C237" s="90">
        <v>6.38</v>
      </c>
      <c r="D237" s="90">
        <v>0.19</v>
      </c>
      <c r="E237" s="90">
        <v>0.41</v>
      </c>
      <c r="F237" s="90">
        <v>1.07</v>
      </c>
      <c r="G237" s="90"/>
      <c r="H237" s="90">
        <v>15.39</v>
      </c>
    </row>
    <row r="238" spans="1:8" s="97" customFormat="1" ht="12.75">
      <c r="A238" s="91">
        <v>43007</v>
      </c>
      <c r="B238" s="90">
        <v>3.05</v>
      </c>
      <c r="C238" s="90">
        <v>6.41</v>
      </c>
      <c r="D238" s="90">
        <v>0.18</v>
      </c>
      <c r="E238" s="90">
        <v>0.38</v>
      </c>
      <c r="F238" s="90">
        <v>1.19</v>
      </c>
      <c r="G238" s="90"/>
      <c r="H238" s="90">
        <v>15.57</v>
      </c>
    </row>
    <row r="239" spans="1:8" s="97" customFormat="1" ht="12.75">
      <c r="A239" s="91">
        <v>43100</v>
      </c>
      <c r="B239" s="90">
        <v>2.13</v>
      </c>
      <c r="C239" s="90">
        <v>4.55</v>
      </c>
      <c r="D239" s="90">
        <v>0.18</v>
      </c>
      <c r="E239" s="90">
        <v>0.38</v>
      </c>
      <c r="F239" s="90">
        <v>1.05</v>
      </c>
      <c r="G239" s="90"/>
      <c r="H239" s="90">
        <v>12.62</v>
      </c>
    </row>
    <row r="240" spans="1:8" s="97" customFormat="1" ht="12.75">
      <c r="A240" s="90"/>
      <c r="B240" s="90"/>
      <c r="C240" s="90"/>
      <c r="D240" s="90"/>
      <c r="E240" s="90"/>
      <c r="F240" s="90"/>
      <c r="G240" s="90"/>
      <c r="H240" s="90"/>
    </row>
    <row r="241" spans="1:8" s="97" customFormat="1" ht="12.75">
      <c r="A241" s="90"/>
      <c r="B241" s="90"/>
      <c r="C241" s="90"/>
      <c r="D241" s="90"/>
      <c r="E241" s="90"/>
      <c r="F241" s="90"/>
      <c r="G241" s="90"/>
      <c r="H241" s="90"/>
    </row>
    <row r="242" spans="1:8" s="97" customFormat="1" ht="12.75">
      <c r="A242" s="90"/>
      <c r="B242" s="90"/>
      <c r="C242" s="90"/>
      <c r="D242" s="90"/>
      <c r="E242" s="90"/>
      <c r="F242" s="90"/>
      <c r="G242" s="90"/>
      <c r="H242" s="90"/>
    </row>
    <row r="243" spans="1:8" s="97" customFormat="1" ht="12.75">
      <c r="A243" s="90"/>
      <c r="B243" s="90"/>
      <c r="C243" s="90"/>
      <c r="D243" s="90"/>
      <c r="E243" s="90"/>
      <c r="F243" s="90"/>
      <c r="G243" s="90"/>
      <c r="H243" s="90"/>
    </row>
    <row r="244" spans="1:8" s="97" customFormat="1" ht="12.75">
      <c r="A244" s="90"/>
      <c r="B244" s="90"/>
      <c r="C244" s="90"/>
      <c r="D244" s="90"/>
      <c r="E244" s="90"/>
      <c r="F244" s="90"/>
      <c r="G244" s="90"/>
      <c r="H244" s="90"/>
    </row>
    <row r="245" spans="1:8" s="97" customFormat="1" ht="12.75">
      <c r="A245" s="90"/>
      <c r="B245" s="90"/>
      <c r="C245" s="90"/>
      <c r="D245" s="90"/>
      <c r="E245" s="90"/>
      <c r="F245" s="90"/>
      <c r="G245" s="90"/>
      <c r="H245" s="90"/>
    </row>
    <row r="246" spans="1:8" s="97" customFormat="1" ht="12.75">
      <c r="A246" s="90"/>
      <c r="B246" s="90"/>
      <c r="C246" s="90"/>
      <c r="D246" s="90"/>
      <c r="E246" s="90"/>
      <c r="F246" s="90"/>
      <c r="G246" s="90"/>
      <c r="H246" s="90"/>
    </row>
    <row r="247" spans="1:8" s="97" customFormat="1" ht="12.75">
      <c r="A247" s="90"/>
      <c r="B247" s="90"/>
      <c r="C247" s="90"/>
      <c r="D247" s="90"/>
      <c r="E247" s="90"/>
      <c r="F247" s="90"/>
      <c r="G247" s="90"/>
      <c r="H247" s="90"/>
    </row>
    <row r="248" spans="1:8" s="97" customFormat="1" ht="12.75">
      <c r="A248" s="90"/>
      <c r="B248" s="90"/>
      <c r="C248" s="90"/>
      <c r="D248" s="90"/>
      <c r="E248" s="90"/>
      <c r="F248" s="90"/>
      <c r="G248" s="90"/>
      <c r="H248" s="90"/>
    </row>
    <row r="249" spans="1:8" s="97" customFormat="1" ht="12.75">
      <c r="A249" s="90"/>
      <c r="B249" s="90"/>
      <c r="C249" s="90"/>
      <c r="D249" s="90"/>
      <c r="E249" s="90"/>
      <c r="F249" s="90"/>
      <c r="G249" s="90"/>
      <c r="H249" s="90"/>
    </row>
    <row r="250" spans="1:8" s="97" customFormat="1" ht="12.75">
      <c r="A250" s="90"/>
      <c r="B250" s="90"/>
      <c r="C250" s="90"/>
      <c r="D250" s="90"/>
      <c r="E250" s="90"/>
      <c r="F250" s="90"/>
      <c r="G250" s="90"/>
      <c r="H250" s="90"/>
    </row>
    <row r="251" spans="1:8" s="97" customFormat="1" ht="12.75">
      <c r="A251" s="90"/>
      <c r="B251" s="90"/>
      <c r="C251" s="90"/>
      <c r="D251" s="90"/>
      <c r="E251" s="90"/>
      <c r="F251" s="90">
        <f>34/(11*17)</f>
        <v>0.18181818181818182</v>
      </c>
      <c r="G251" s="90"/>
      <c r="H251" s="90"/>
    </row>
    <row r="252" spans="1:8" s="97" customFormat="1" ht="12.75">
      <c r="A252" s="90"/>
      <c r="B252" s="90"/>
      <c r="C252" s="90"/>
      <c r="D252" s="90"/>
      <c r="E252" s="90"/>
      <c r="F252" s="90"/>
      <c r="G252" s="90"/>
      <c r="H252" s="90"/>
    </row>
    <row r="253" spans="1:8" s="97" customFormat="1" ht="12.75">
      <c r="A253" s="90"/>
      <c r="B253" s="90"/>
      <c r="C253" s="90"/>
      <c r="D253" s="90"/>
      <c r="E253" s="90"/>
      <c r="F253" s="90"/>
      <c r="G253" s="90"/>
      <c r="H253" s="90"/>
    </row>
    <row r="254" spans="1:8" s="97" customFormat="1" ht="12.75">
      <c r="A254" s="90"/>
      <c r="B254" s="90"/>
      <c r="C254" s="90"/>
      <c r="D254" s="90"/>
      <c r="E254" s="90"/>
      <c r="F254" s="90"/>
      <c r="G254" s="90"/>
      <c r="H254" s="90"/>
    </row>
    <row r="255" spans="1:8" s="97" customFormat="1" ht="12.75">
      <c r="A255" s="90"/>
      <c r="B255" s="90"/>
      <c r="C255" s="90"/>
      <c r="D255" s="90"/>
      <c r="E255" s="90"/>
      <c r="F255" s="90"/>
      <c r="G255" s="90"/>
      <c r="H255" s="90"/>
    </row>
    <row r="256" spans="1:8" s="97" customFormat="1" ht="12.75">
      <c r="A256" s="90"/>
      <c r="B256" s="90"/>
      <c r="C256" s="90"/>
      <c r="D256" s="90"/>
      <c r="E256" s="90"/>
      <c r="F256" s="90"/>
      <c r="G256" s="90"/>
      <c r="H256" s="90"/>
    </row>
    <row r="257" spans="1:8" s="97" customFormat="1" ht="12.75">
      <c r="A257" s="90"/>
      <c r="B257" s="90"/>
      <c r="C257" s="90"/>
      <c r="D257" s="90"/>
      <c r="E257" s="90"/>
      <c r="F257" s="90"/>
      <c r="G257" s="90"/>
      <c r="H257" s="90"/>
    </row>
    <row r="258" spans="1:8" s="97" customFormat="1" ht="12.75">
      <c r="A258" s="90"/>
      <c r="B258" s="90"/>
      <c r="C258" s="90"/>
      <c r="D258" s="90"/>
      <c r="E258" s="90"/>
      <c r="F258" s="90"/>
      <c r="G258" s="90"/>
      <c r="H258" s="90"/>
    </row>
    <row r="259" spans="1:8" s="97" customFormat="1" ht="12.75">
      <c r="A259" s="90"/>
      <c r="B259" s="90"/>
      <c r="C259" s="90"/>
      <c r="D259" s="90"/>
      <c r="E259" s="90"/>
      <c r="F259" s="90"/>
      <c r="G259" s="90"/>
      <c r="H259" s="90"/>
    </row>
    <row r="260" spans="1:8" s="97" customFormat="1" ht="12.75">
      <c r="A260" s="90"/>
      <c r="B260" s="90"/>
      <c r="C260" s="90"/>
      <c r="D260" s="90"/>
      <c r="E260" s="90"/>
      <c r="F260" s="90"/>
      <c r="G260" s="90"/>
      <c r="H260" s="90"/>
    </row>
    <row r="261" spans="1:8" s="97" customFormat="1" ht="12.75">
      <c r="A261" s="90"/>
      <c r="B261" s="90"/>
      <c r="C261" s="90"/>
      <c r="D261" s="90"/>
      <c r="E261" s="90"/>
      <c r="F261" s="90"/>
      <c r="G261" s="90"/>
      <c r="H261" s="90"/>
    </row>
    <row r="262" spans="1:8" s="97" customFormat="1" ht="12.75">
      <c r="A262" s="90"/>
      <c r="B262" s="90"/>
      <c r="C262" s="90"/>
      <c r="D262" s="90"/>
      <c r="E262" s="90"/>
      <c r="F262" s="90"/>
      <c r="G262" s="90"/>
      <c r="H262" s="90"/>
    </row>
    <row r="263" spans="1:8" s="97" customFormat="1" ht="12.75">
      <c r="A263" s="90"/>
      <c r="B263" s="90"/>
      <c r="C263" s="90"/>
      <c r="D263" s="90"/>
      <c r="E263" s="90"/>
      <c r="F263" s="90"/>
      <c r="G263" s="90"/>
      <c r="H263" s="90"/>
    </row>
    <row r="264" spans="1:8" s="97" customFormat="1" ht="12.75">
      <c r="A264" s="90"/>
      <c r="B264" s="90"/>
      <c r="C264" s="90"/>
      <c r="D264" s="90"/>
      <c r="E264" s="90"/>
      <c r="F264" s="90"/>
      <c r="G264" s="90"/>
      <c r="H264" s="90"/>
    </row>
    <row r="265" spans="1:8" s="97" customFormat="1" ht="12.75">
      <c r="A265" s="90"/>
      <c r="B265" s="90"/>
      <c r="C265" s="90"/>
      <c r="D265" s="90"/>
      <c r="E265" s="90"/>
      <c r="F265" s="90"/>
      <c r="G265" s="90"/>
      <c r="H265" s="90"/>
    </row>
    <row r="266" spans="1:8" s="97" customFormat="1" ht="12.75">
      <c r="A266" s="90"/>
      <c r="B266" s="90"/>
      <c r="C266" s="90"/>
      <c r="D266" s="90"/>
      <c r="E266" s="90"/>
      <c r="F266" s="90"/>
      <c r="G266" s="90"/>
      <c r="H266" s="90"/>
    </row>
    <row r="267" spans="1:8" s="97" customFormat="1" ht="12.75">
      <c r="A267" s="90"/>
      <c r="B267" s="90"/>
      <c r="C267" s="90"/>
      <c r="D267" s="90"/>
      <c r="E267" s="90"/>
      <c r="F267" s="90"/>
      <c r="G267" s="90"/>
      <c r="H267" s="90"/>
    </row>
    <row r="268" spans="1:8" s="97" customFormat="1" ht="12.75">
      <c r="A268" s="90"/>
      <c r="B268" s="90"/>
      <c r="C268" s="90"/>
      <c r="D268" s="90"/>
      <c r="E268" s="90"/>
      <c r="F268" s="90"/>
      <c r="G268" s="90"/>
      <c r="H268" s="90"/>
    </row>
    <row r="269" spans="1:8" s="97" customFormat="1" ht="12.75">
      <c r="A269" s="90"/>
      <c r="B269" s="90"/>
      <c r="C269" s="90"/>
      <c r="D269" s="90"/>
      <c r="E269" s="90"/>
      <c r="F269" s="90"/>
      <c r="G269" s="90"/>
      <c r="H269" s="90"/>
    </row>
    <row r="270" spans="1:8" s="97" customFormat="1" ht="12.75">
      <c r="A270" s="90"/>
      <c r="B270" s="90"/>
      <c r="C270" s="90"/>
      <c r="D270" s="90"/>
      <c r="E270" s="90"/>
      <c r="F270" s="90"/>
      <c r="G270" s="90"/>
      <c r="H270" s="90"/>
    </row>
    <row r="271" spans="1:8" s="97" customFormat="1" ht="12.75">
      <c r="A271" s="90"/>
      <c r="B271" s="90"/>
      <c r="C271" s="90"/>
      <c r="D271" s="90"/>
      <c r="E271" s="90"/>
      <c r="F271" s="90"/>
      <c r="G271" s="90"/>
      <c r="H271" s="90"/>
    </row>
    <row r="272" spans="1:8" s="97" customFormat="1" ht="12.75">
      <c r="A272" s="90"/>
      <c r="B272" s="90"/>
      <c r="C272" s="90"/>
      <c r="D272" s="90"/>
      <c r="E272" s="90"/>
      <c r="F272" s="90"/>
      <c r="G272" s="90"/>
      <c r="H272" s="90"/>
    </row>
    <row r="273" spans="1:8" s="97" customFormat="1" ht="12.75">
      <c r="A273" s="90"/>
      <c r="B273" s="90"/>
      <c r="C273" s="90"/>
      <c r="D273" s="90"/>
      <c r="E273" s="90"/>
      <c r="F273" s="90"/>
      <c r="G273" s="90"/>
      <c r="H273" s="90"/>
    </row>
    <row r="274" spans="1:8" s="97" customFormat="1" ht="12.75">
      <c r="A274" s="90"/>
      <c r="B274" s="90"/>
      <c r="C274" s="90"/>
      <c r="D274" s="90"/>
      <c r="E274" s="90"/>
      <c r="F274" s="90"/>
      <c r="G274" s="90"/>
      <c r="H274" s="90"/>
    </row>
    <row r="275" spans="1:8" s="97" customFormat="1" ht="12.75">
      <c r="A275" s="90"/>
      <c r="B275" s="90"/>
      <c r="C275" s="90"/>
      <c r="D275" s="90"/>
      <c r="E275" s="90"/>
      <c r="F275" s="90"/>
      <c r="G275" s="90"/>
      <c r="H275" s="90"/>
    </row>
    <row r="276" spans="1:8" s="97" customFormat="1" ht="12.75">
      <c r="A276" s="90"/>
      <c r="B276" s="90"/>
      <c r="C276" s="90"/>
      <c r="D276" s="90"/>
      <c r="E276" s="90"/>
      <c r="F276" s="90"/>
      <c r="G276" s="90"/>
      <c r="H276" s="90"/>
    </row>
    <row r="277" spans="1:8" s="97" customFormat="1" ht="12.75">
      <c r="A277" s="90"/>
      <c r="B277" s="90"/>
      <c r="C277" s="90"/>
      <c r="D277" s="90"/>
      <c r="E277" s="90"/>
      <c r="F277" s="90"/>
      <c r="G277" s="90"/>
      <c r="H277" s="90"/>
    </row>
    <row r="278" spans="1:8" s="97" customFormat="1" ht="12.75">
      <c r="A278" s="90"/>
      <c r="B278" s="90"/>
      <c r="C278" s="90"/>
      <c r="D278" s="90"/>
      <c r="E278" s="90"/>
      <c r="F278" s="90"/>
      <c r="G278" s="90"/>
      <c r="H278" s="90"/>
    </row>
    <row r="279" spans="1:8" s="97" customFormat="1" ht="12.75">
      <c r="A279" s="90"/>
      <c r="B279" s="90"/>
      <c r="C279" s="90"/>
      <c r="D279" s="90"/>
      <c r="E279" s="90"/>
      <c r="F279" s="90"/>
      <c r="G279" s="90"/>
      <c r="H279" s="90"/>
    </row>
    <row r="280" spans="1:8" s="97" customFormat="1" ht="12.75">
      <c r="A280" s="90"/>
      <c r="B280" s="90"/>
      <c r="C280" s="90"/>
      <c r="D280" s="90"/>
      <c r="E280" s="90"/>
      <c r="F280" s="90"/>
      <c r="G280" s="90"/>
      <c r="H280" s="90"/>
    </row>
    <row r="281" spans="1:8" s="97" customFormat="1" ht="12.75">
      <c r="A281" s="90"/>
      <c r="B281" s="90"/>
      <c r="C281" s="90"/>
      <c r="D281" s="90"/>
      <c r="E281" s="90"/>
      <c r="F281" s="90"/>
      <c r="G281" s="90"/>
      <c r="H281" s="90"/>
    </row>
    <row r="282" spans="1:8" s="97" customFormat="1" ht="12.75">
      <c r="A282" s="90"/>
      <c r="B282" s="90"/>
      <c r="C282" s="90"/>
      <c r="D282" s="90"/>
      <c r="E282" s="90"/>
      <c r="F282" s="90"/>
      <c r="G282" s="90"/>
      <c r="H282" s="90"/>
    </row>
    <row r="283" spans="1:8" s="97" customFormat="1" ht="12.75">
      <c r="A283" s="90"/>
      <c r="B283" s="90"/>
      <c r="C283" s="90"/>
      <c r="D283" s="90"/>
      <c r="E283" s="90"/>
      <c r="F283" s="90"/>
      <c r="G283" s="90"/>
      <c r="H283" s="90"/>
    </row>
    <row r="284" spans="1:8" s="97" customFormat="1" ht="12.75">
      <c r="A284" s="90"/>
      <c r="B284" s="90"/>
      <c r="C284" s="90"/>
      <c r="D284" s="90"/>
      <c r="E284" s="90"/>
      <c r="F284" s="90"/>
      <c r="G284" s="90"/>
      <c r="H284" s="90"/>
    </row>
    <row r="285" spans="1:8" s="97" customFormat="1" ht="12.75">
      <c r="A285" s="90"/>
      <c r="B285" s="90"/>
      <c r="C285" s="90"/>
      <c r="D285" s="90"/>
      <c r="E285" s="90"/>
      <c r="F285" s="90"/>
      <c r="G285" s="90"/>
      <c r="H285" s="90"/>
    </row>
    <row r="286" spans="1:8" s="97" customFormat="1" ht="12.75">
      <c r="A286" s="90"/>
      <c r="B286" s="90"/>
      <c r="C286" s="90"/>
      <c r="D286" s="90"/>
      <c r="E286" s="90"/>
      <c r="F286" s="90"/>
      <c r="G286" s="90"/>
      <c r="H286" s="90"/>
    </row>
    <row r="287" spans="1:8" s="97" customFormat="1" ht="12.75">
      <c r="A287" s="90"/>
      <c r="B287" s="90"/>
      <c r="C287" s="90"/>
      <c r="D287" s="90"/>
      <c r="E287" s="90"/>
      <c r="F287" s="90"/>
      <c r="G287" s="90"/>
      <c r="H287" s="90"/>
    </row>
    <row r="288" spans="1:8" s="97" customFormat="1" ht="12.75">
      <c r="A288" s="90"/>
      <c r="B288" s="90"/>
      <c r="C288" s="90"/>
      <c r="D288" s="90"/>
      <c r="E288" s="90"/>
      <c r="F288" s="90"/>
      <c r="G288" s="90"/>
      <c r="H288" s="90"/>
    </row>
    <row r="289" spans="1:8" s="97" customFormat="1" ht="12.75">
      <c r="A289" s="90"/>
      <c r="B289" s="90"/>
      <c r="C289" s="90"/>
      <c r="D289" s="90"/>
      <c r="E289" s="90"/>
      <c r="F289" s="90"/>
      <c r="G289" s="90"/>
      <c r="H289" s="90"/>
    </row>
    <row r="290" spans="1:8" s="97" customFormat="1" ht="12.75">
      <c r="A290" s="90"/>
      <c r="B290" s="90"/>
      <c r="C290" s="90"/>
      <c r="D290" s="90"/>
      <c r="E290" s="90"/>
      <c r="F290" s="90"/>
      <c r="G290" s="90"/>
      <c r="H290" s="90"/>
    </row>
    <row r="291" spans="1:8" s="97" customFormat="1" ht="15.75" customHeight="1"/>
    <row r="292" spans="1:8" s="97" customFormat="1" ht="15.75" customHeight="1"/>
    <row r="293" spans="1:8" s="97" customFormat="1" ht="15.75" customHeight="1"/>
    <row r="294" spans="1:8" s="97" customFormat="1" ht="15.75" customHeight="1"/>
    <row r="295" spans="1:8" s="97" customFormat="1" ht="15.75" customHeight="1"/>
    <row r="296" spans="1:8" s="97" customFormat="1" ht="15.75" customHeight="1"/>
    <row r="297" spans="1:8" s="97" customFormat="1" ht="15.75" customHeight="1"/>
    <row r="298" spans="1:8" s="97" customFormat="1" ht="15.75" customHeight="1"/>
    <row r="299" spans="1:8" s="97" customFormat="1" ht="15.75" customHeight="1"/>
    <row r="300" spans="1:8" s="97" customFormat="1" ht="15.75" customHeight="1"/>
    <row r="301" spans="1:8" s="97" customFormat="1" ht="15.75" customHeight="1"/>
    <row r="302" spans="1:8" s="97" customFormat="1" ht="15.75" customHeight="1"/>
    <row r="303" spans="1:8" s="97" customFormat="1" ht="15.75" customHeight="1"/>
    <row r="304" spans="1:8" s="97" customFormat="1" ht="15.75" customHeight="1"/>
    <row r="305" s="97" customFormat="1" ht="15.75" customHeight="1"/>
    <row r="306" s="97" customFormat="1" ht="15.75" customHeight="1"/>
    <row r="307" s="97" customFormat="1" ht="15.75" customHeight="1"/>
    <row r="308" s="97" customFormat="1" ht="15.75" customHeight="1"/>
    <row r="309" s="97" customFormat="1" ht="15.75" customHeight="1"/>
    <row r="310" s="97" customFormat="1" ht="15.75" customHeight="1"/>
    <row r="311" s="97" customFormat="1" ht="15.75" customHeight="1"/>
    <row r="312" s="97" customFormat="1" ht="15.75" customHeight="1"/>
    <row r="313" s="97" customFormat="1" ht="15.75" customHeight="1"/>
    <row r="314" s="97" customFormat="1" ht="15.75" customHeight="1"/>
    <row r="315" s="97" customFormat="1" ht="15.75" customHeight="1"/>
    <row r="316" s="97" customFormat="1" ht="15.75" customHeight="1"/>
    <row r="317" s="97" customFormat="1" ht="15.75" customHeight="1"/>
    <row r="318" s="97" customFormat="1" ht="15.75" customHeight="1"/>
    <row r="319" s="97" customFormat="1" ht="15.75" customHeight="1"/>
    <row r="320" s="97" customFormat="1" ht="15.75" customHeight="1"/>
    <row r="321" s="97" customFormat="1" ht="15.75" customHeight="1"/>
    <row r="322" s="97" customFormat="1" ht="15.75" customHeight="1"/>
    <row r="323" s="97" customFormat="1" ht="15.75" customHeight="1"/>
    <row r="324" s="97" customFormat="1" ht="15.75" customHeight="1"/>
    <row r="325" s="97" customFormat="1" ht="15.75" customHeight="1"/>
    <row r="326" s="97" customFormat="1" ht="15.75" customHeight="1"/>
    <row r="327" s="97" customFormat="1" ht="15.75" customHeight="1"/>
    <row r="328" s="97" customFormat="1" ht="15.75" customHeight="1"/>
    <row r="329" s="97" customFormat="1" ht="15.75" customHeight="1"/>
    <row r="330" s="97" customFormat="1" ht="15.75" customHeight="1"/>
    <row r="331" s="97" customFormat="1" ht="15.75" customHeight="1"/>
    <row r="332" s="97" customFormat="1" ht="15.75" customHeight="1"/>
    <row r="333" s="97" customFormat="1" ht="15.75" customHeight="1"/>
    <row r="334" s="97" customFormat="1" ht="15.75" customHeight="1"/>
    <row r="335" s="97" customFormat="1" ht="15.75" customHeight="1"/>
    <row r="336" s="97" customFormat="1" ht="15.75" customHeight="1"/>
    <row r="337" s="97" customFormat="1" ht="15.75" customHeight="1"/>
    <row r="338" s="97" customFormat="1" ht="15.75" customHeight="1"/>
    <row r="339" s="97" customFormat="1" ht="15.75" customHeight="1"/>
    <row r="340" s="97" customFormat="1" ht="15.75" customHeight="1"/>
    <row r="341" s="97" customFormat="1" ht="15.75" customHeight="1"/>
    <row r="342" s="97" customFormat="1" ht="15.75" customHeight="1"/>
    <row r="343" s="97" customFormat="1" ht="15.75" customHeight="1"/>
    <row r="344" s="97" customFormat="1" ht="15.75" customHeight="1"/>
    <row r="345" s="97" customFormat="1" ht="15.75" customHeight="1"/>
    <row r="346" s="97" customFormat="1" ht="15.75" customHeight="1"/>
    <row r="347" s="97" customFormat="1" ht="15.75" customHeight="1"/>
    <row r="348" s="97" customFormat="1" ht="15.75" customHeight="1"/>
    <row r="349" s="97" customFormat="1" ht="15.75" customHeight="1"/>
    <row r="350" s="97" customFormat="1" ht="15.75" customHeight="1"/>
    <row r="351" s="97" customFormat="1" ht="15.75" customHeight="1"/>
    <row r="352" s="97" customFormat="1" ht="15.75" customHeight="1"/>
    <row r="353" s="97" customFormat="1" ht="15.75" customHeight="1"/>
    <row r="354" s="97" customFormat="1" ht="15.75" customHeight="1"/>
    <row r="355" s="97" customFormat="1" ht="15.75" customHeight="1"/>
    <row r="356" s="97" customFormat="1" ht="15.75" customHeight="1"/>
    <row r="357" s="97" customFormat="1" ht="15.75" customHeight="1"/>
    <row r="358" s="97" customFormat="1" ht="15.75" customHeight="1"/>
    <row r="359" s="97" customFormat="1" ht="15.75" customHeight="1"/>
    <row r="360" s="97" customFormat="1" ht="15.75" customHeight="1"/>
    <row r="361" s="97" customFormat="1" ht="15.75" customHeight="1"/>
    <row r="362" s="97" customFormat="1" ht="15.75" customHeight="1"/>
    <row r="363" s="97" customFormat="1" ht="15.75" customHeight="1"/>
    <row r="364" s="97" customFormat="1" ht="15.75" customHeight="1"/>
    <row r="365" s="97" customFormat="1" ht="15.75" customHeight="1"/>
    <row r="366" s="97" customFormat="1" ht="15.75" customHeight="1"/>
    <row r="367" s="97" customFormat="1" ht="15.75" customHeight="1"/>
    <row r="368" s="97" customFormat="1" ht="15.75" customHeight="1"/>
    <row r="369" s="97" customFormat="1" ht="15.75" customHeight="1"/>
    <row r="370" s="97" customFormat="1" ht="15.75" customHeight="1"/>
    <row r="371" s="97" customFormat="1" ht="15.75" customHeight="1"/>
    <row r="372" s="97" customFormat="1" ht="15.75" customHeight="1"/>
    <row r="373" s="97" customFormat="1" ht="15.75" customHeight="1"/>
    <row r="374" s="97" customFormat="1" ht="15.75" customHeight="1"/>
    <row r="375" s="97" customFormat="1" ht="15.75" customHeight="1"/>
    <row r="376" s="97" customFormat="1" ht="15.75" customHeight="1"/>
    <row r="377" s="97" customFormat="1" ht="15.75" customHeight="1"/>
    <row r="378" s="97" customFormat="1" ht="15.75" customHeight="1"/>
    <row r="379" s="97" customFormat="1" ht="15.75" customHeight="1"/>
    <row r="380" s="97" customFormat="1" ht="15.75" customHeight="1"/>
    <row r="381" s="97" customFormat="1" ht="15.75" customHeight="1"/>
    <row r="382" s="97" customFormat="1" ht="15.75" customHeight="1"/>
    <row r="383" s="97" customFormat="1" ht="15.75" customHeight="1"/>
    <row r="384" s="97" customFormat="1" ht="15.75" customHeight="1"/>
    <row r="385" s="97" customFormat="1" ht="15.75" customHeight="1"/>
    <row r="386" s="97" customFormat="1" ht="15.75" customHeight="1"/>
    <row r="387" s="97" customFormat="1" ht="15.75" customHeight="1"/>
    <row r="388" s="97" customFormat="1" ht="15.75" customHeight="1"/>
    <row r="389" s="97" customFormat="1" ht="15.75" customHeight="1"/>
    <row r="390" s="97" customFormat="1" ht="15.75" customHeight="1"/>
    <row r="391" s="97" customFormat="1" ht="15.75" customHeight="1"/>
    <row r="392" s="97" customFormat="1" ht="15.75" customHeight="1"/>
    <row r="393" s="97" customFormat="1" ht="15.75" customHeight="1"/>
    <row r="394" s="97" customFormat="1" ht="15.75" customHeight="1"/>
    <row r="395" s="97" customFormat="1" ht="15.75" customHeight="1"/>
    <row r="396" s="97" customFormat="1" ht="15.75" customHeight="1"/>
    <row r="397" s="97" customFormat="1" ht="15.75" customHeight="1"/>
    <row r="398" s="97" customFormat="1" ht="15.75" customHeight="1"/>
    <row r="399" s="97" customFormat="1" ht="15.75" customHeight="1"/>
    <row r="400" s="97" customFormat="1" ht="15.75" customHeight="1"/>
    <row r="401" s="97" customFormat="1" ht="15.75" customHeight="1"/>
  </sheetData>
  <mergeCells count="16">
    <mergeCell ref="A91:G91"/>
    <mergeCell ref="A211:G211"/>
    <mergeCell ref="A196:G196"/>
    <mergeCell ref="A226:G226"/>
    <mergeCell ref="A1:G1"/>
    <mergeCell ref="A16:G16"/>
    <mergeCell ref="A61:G61"/>
    <mergeCell ref="A76:G76"/>
    <mergeCell ref="A166:G166"/>
    <mergeCell ref="A181:G181"/>
    <mergeCell ref="A46:G46"/>
    <mergeCell ref="A31:G31"/>
    <mergeCell ref="A106:G106"/>
    <mergeCell ref="A121:G121"/>
    <mergeCell ref="A136:G136"/>
    <mergeCell ref="A151:G15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V198"/>
  <sheetViews>
    <sheetView workbookViewId="0">
      <selection activeCell="I14" sqref="I14"/>
    </sheetView>
  </sheetViews>
  <sheetFormatPr defaultColWidth="14.42578125" defaultRowHeight="15.75" customHeight="1"/>
  <cols>
    <col min="2" max="2" width="16.140625" customWidth="1"/>
  </cols>
  <sheetData>
    <row r="1" spans="1:22" ht="15.75" customHeight="1">
      <c r="A1" s="88"/>
      <c r="B1" s="87" t="s">
        <v>740</v>
      </c>
      <c r="C1" s="87" t="s">
        <v>741</v>
      </c>
      <c r="D1" s="87" t="s">
        <v>744</v>
      </c>
      <c r="E1" s="87" t="s">
        <v>745</v>
      </c>
      <c r="F1" s="87" t="s">
        <v>747</v>
      </c>
      <c r="G1" s="87" t="s">
        <v>777</v>
      </c>
    </row>
    <row r="2" spans="1:22" ht="15.75" customHeight="1">
      <c r="A2" s="89">
        <v>42094</v>
      </c>
      <c r="B2" s="90">
        <v>1.65</v>
      </c>
      <c r="C2" s="90">
        <v>3.29</v>
      </c>
      <c r="D2" s="90">
        <v>0.68</v>
      </c>
      <c r="E2" s="90">
        <v>1.33</v>
      </c>
      <c r="F2" s="90">
        <v>3.2</v>
      </c>
      <c r="G2" s="90">
        <v>13</v>
      </c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</row>
    <row r="3" spans="1:22" ht="15.75" customHeight="1">
      <c r="A3" s="91">
        <v>42094</v>
      </c>
      <c r="B3" s="90">
        <v>0.42</v>
      </c>
      <c r="C3" s="90">
        <v>1.64</v>
      </c>
      <c r="D3" s="90">
        <v>1.04</v>
      </c>
      <c r="E3" s="90">
        <v>1.88</v>
      </c>
      <c r="F3" s="90">
        <v>1.74</v>
      </c>
      <c r="G3" s="90">
        <v>13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</row>
    <row r="4" spans="1:22" ht="15.75" customHeight="1">
      <c r="A4" s="91">
        <v>42094</v>
      </c>
      <c r="B4" s="90">
        <v>1.34</v>
      </c>
      <c r="C4" s="90">
        <v>2.68</v>
      </c>
      <c r="D4" s="90">
        <v>0.42</v>
      </c>
      <c r="E4" s="90">
        <v>1.29</v>
      </c>
      <c r="F4" s="90">
        <v>5.98</v>
      </c>
      <c r="G4" s="90">
        <v>13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</row>
    <row r="5" spans="1:22" ht="15.75" customHeight="1">
      <c r="A5" s="91">
        <v>42094</v>
      </c>
      <c r="B5" s="90">
        <v>1.04</v>
      </c>
      <c r="C5" s="90">
        <v>3.54</v>
      </c>
      <c r="D5" s="90">
        <v>1.5</v>
      </c>
      <c r="E5" s="90">
        <v>0.75</v>
      </c>
      <c r="F5" s="90">
        <v>1.77</v>
      </c>
      <c r="G5" s="90">
        <v>16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</row>
    <row r="6" spans="1:22" ht="15.75" customHeight="1">
      <c r="A6" s="91">
        <v>42094</v>
      </c>
      <c r="B6" s="90">
        <v>2.59</v>
      </c>
      <c r="C6" s="90">
        <v>6.37</v>
      </c>
      <c r="D6" s="90">
        <v>0.98</v>
      </c>
      <c r="E6" s="90">
        <v>2.1</v>
      </c>
      <c r="F6" s="90">
        <v>3.89</v>
      </c>
      <c r="G6" s="90">
        <v>15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7" spans="1:22" ht="15.75" customHeight="1">
      <c r="A7" s="91">
        <v>42094</v>
      </c>
      <c r="B7" s="90">
        <v>2.02</v>
      </c>
      <c r="C7" s="90">
        <v>5.17</v>
      </c>
      <c r="D7" s="90">
        <v>0.7</v>
      </c>
      <c r="E7" s="90">
        <v>1.3148</v>
      </c>
      <c r="F7" s="90">
        <v>16.739999999999998</v>
      </c>
      <c r="G7" s="90">
        <v>15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</row>
    <row r="8" spans="1:22" ht="15.75" customHeight="1">
      <c r="A8" s="91">
        <v>42094</v>
      </c>
      <c r="B8" s="90">
        <v>0.1</v>
      </c>
      <c r="C8" s="90">
        <v>0.63</v>
      </c>
      <c r="D8" s="90">
        <v>1.63</v>
      </c>
      <c r="E8" s="90">
        <v>1.31</v>
      </c>
      <c r="F8" s="90">
        <v>2.4300000000000002</v>
      </c>
      <c r="G8" s="90">
        <v>13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</row>
    <row r="9" spans="1:22" ht="15.75" customHeight="1">
      <c r="A9" s="91">
        <v>42094</v>
      </c>
      <c r="B9" s="90">
        <v>0.52</v>
      </c>
      <c r="C9" s="90">
        <v>3</v>
      </c>
      <c r="D9" s="90">
        <v>2.62</v>
      </c>
      <c r="E9" s="90">
        <v>1.18</v>
      </c>
      <c r="F9" s="90">
        <v>1.87</v>
      </c>
      <c r="G9" s="90">
        <v>10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pans="1:22" ht="15.75" customHeight="1">
      <c r="A10" s="91">
        <v>42094</v>
      </c>
      <c r="B10" s="90">
        <v>1.52</v>
      </c>
      <c r="C10" s="90">
        <v>4.3</v>
      </c>
      <c r="D10" s="90">
        <v>0.9</v>
      </c>
      <c r="E10" s="90">
        <v>1.2918000000000001</v>
      </c>
      <c r="F10" s="90">
        <v>3.42</v>
      </c>
      <c r="G10" s="90">
        <v>14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pans="1:22" ht="15.75" customHeight="1">
      <c r="A11" s="91">
        <v>42094</v>
      </c>
      <c r="B11" s="90">
        <v>2.5499999999999998</v>
      </c>
      <c r="C11" s="90">
        <v>4.47</v>
      </c>
      <c r="D11" s="90">
        <v>0.25</v>
      </c>
      <c r="E11" s="90">
        <v>2.4929000000000001</v>
      </c>
      <c r="F11" s="90">
        <v>9.2899999999999991</v>
      </c>
      <c r="G11" s="90">
        <v>15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pans="1:22" ht="15.75" customHeight="1">
      <c r="A12" s="91">
        <v>42094</v>
      </c>
      <c r="B12" s="90">
        <v>-1.05</v>
      </c>
      <c r="C12" s="90">
        <v>-2.0499999999999998</v>
      </c>
      <c r="D12" s="90">
        <v>0.77</v>
      </c>
      <c r="E12" s="90">
        <v>1.7159</v>
      </c>
      <c r="F12" s="90">
        <v>2.16</v>
      </c>
      <c r="G12" s="90">
        <v>12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pans="1:22" ht="15.75" customHeight="1">
      <c r="A13" s="91">
        <v>42094</v>
      </c>
      <c r="B13" s="90">
        <v>2.4700000000000002</v>
      </c>
      <c r="C13" s="90">
        <v>6.53</v>
      </c>
      <c r="D13" s="90">
        <v>1.29</v>
      </c>
      <c r="E13" s="90">
        <v>3.0813999999999999</v>
      </c>
      <c r="F13" s="90">
        <v>5.74</v>
      </c>
      <c r="G13" s="90">
        <v>12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pans="1:22" ht="15.75" customHeight="1">
      <c r="A14" s="91">
        <v>42094</v>
      </c>
      <c r="B14" s="90">
        <v>0.67</v>
      </c>
      <c r="C14" s="90">
        <v>2.23</v>
      </c>
      <c r="D14" s="90">
        <v>1.94</v>
      </c>
      <c r="E14" s="90">
        <v>1.25</v>
      </c>
      <c r="F14" s="90">
        <v>1.54</v>
      </c>
      <c r="G14" s="90">
        <v>13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pans="1:22" ht="15.75" customHeight="1">
      <c r="A15" s="91">
        <v>42094</v>
      </c>
      <c r="B15" s="90">
        <v>-3.76</v>
      </c>
      <c r="C15" s="90">
        <v>-15.09</v>
      </c>
      <c r="D15" s="90">
        <v>1.62</v>
      </c>
      <c r="E15" s="90">
        <v>0.59</v>
      </c>
      <c r="F15" s="90">
        <v>0.8</v>
      </c>
      <c r="G15" s="90">
        <v>18</v>
      </c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pans="1:22" ht="15.75" customHeight="1">
      <c r="A16" s="91">
        <v>42094</v>
      </c>
      <c r="B16" s="90">
        <v>0.98</v>
      </c>
      <c r="C16" s="90">
        <v>3.33</v>
      </c>
      <c r="D16" s="90">
        <v>1.07</v>
      </c>
      <c r="E16" s="90">
        <v>1.8</v>
      </c>
      <c r="F16" s="90">
        <v>2.2799999999999998</v>
      </c>
      <c r="G16" s="90">
        <v>17</v>
      </c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pans="1:22" ht="15.75" customHeight="1">
      <c r="A17" s="91">
        <v>42094</v>
      </c>
      <c r="B17" s="90">
        <v>2.6</v>
      </c>
      <c r="C17" s="90">
        <v>5.33</v>
      </c>
      <c r="D17" s="90">
        <v>0.33</v>
      </c>
      <c r="E17" s="90">
        <v>1.2</v>
      </c>
      <c r="F17" s="90">
        <v>16.809999999999999</v>
      </c>
      <c r="G17" s="90">
        <v>18</v>
      </c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:22" ht="15.75" customHeight="1">
      <c r="A18" s="89">
        <v>42185</v>
      </c>
      <c r="B18" s="90">
        <v>0.3</v>
      </c>
      <c r="C18" s="90">
        <v>0.63</v>
      </c>
      <c r="D18" s="90">
        <v>0.7</v>
      </c>
      <c r="E18" s="90">
        <v>1.0900000000000001</v>
      </c>
      <c r="F18" s="90">
        <v>1.48</v>
      </c>
      <c r="G18" s="90">
        <v>13</v>
      </c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:22" ht="15.75" customHeight="1">
      <c r="A19" s="91">
        <v>42185</v>
      </c>
      <c r="B19" s="90">
        <v>1.04</v>
      </c>
      <c r="C19" s="90">
        <v>3.94</v>
      </c>
      <c r="D19" s="90">
        <v>1.02</v>
      </c>
      <c r="E19" s="90">
        <v>1.22</v>
      </c>
      <c r="F19" s="90">
        <v>2.79</v>
      </c>
      <c r="G19" s="90">
        <v>13</v>
      </c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</row>
    <row r="20" spans="1:22" ht="15.75" customHeight="1">
      <c r="A20" s="91">
        <v>42185</v>
      </c>
      <c r="B20" s="90">
        <v>0.1</v>
      </c>
      <c r="C20" s="90">
        <v>0.2</v>
      </c>
      <c r="D20" s="90">
        <v>0.53</v>
      </c>
      <c r="E20" s="90">
        <v>1.17</v>
      </c>
      <c r="F20" s="90">
        <v>-0.46</v>
      </c>
      <c r="G20" s="90">
        <v>13</v>
      </c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:22" ht="15.75" customHeight="1">
      <c r="A21" s="91">
        <v>42185</v>
      </c>
      <c r="B21" s="90">
        <v>1.04</v>
      </c>
      <c r="C21" s="90">
        <v>3.59</v>
      </c>
      <c r="D21" s="90">
        <v>1.54</v>
      </c>
      <c r="E21" s="90">
        <v>0.79</v>
      </c>
      <c r="F21" s="90">
        <v>1.67</v>
      </c>
      <c r="G21" s="90">
        <v>16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:22" ht="15.75" customHeight="1">
      <c r="A22" s="91">
        <v>42185</v>
      </c>
      <c r="B22" s="90">
        <v>2.98</v>
      </c>
      <c r="C22" s="90">
        <v>6.97</v>
      </c>
      <c r="D22" s="90">
        <v>0.86</v>
      </c>
      <c r="E22" s="90">
        <v>2.09</v>
      </c>
      <c r="F22" s="90">
        <v>6.08</v>
      </c>
      <c r="G22" s="90">
        <v>15</v>
      </c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:22" ht="15.75" customHeight="1">
      <c r="A23" s="91">
        <v>42185</v>
      </c>
      <c r="B23" s="90">
        <v>2</v>
      </c>
      <c r="C23" s="90">
        <v>5.15</v>
      </c>
      <c r="D23" s="90">
        <v>0.63</v>
      </c>
      <c r="E23" s="90">
        <v>1.3677999999999999</v>
      </c>
      <c r="F23" s="90">
        <v>12.66</v>
      </c>
      <c r="G23" s="90">
        <v>15</v>
      </c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  <row r="24" spans="1:22" ht="15.75" customHeight="1">
      <c r="A24" s="91">
        <v>42185</v>
      </c>
      <c r="B24" s="90">
        <v>0.52</v>
      </c>
      <c r="C24" s="90">
        <v>3.71</v>
      </c>
      <c r="D24" s="90">
        <v>1.87</v>
      </c>
      <c r="E24" s="90">
        <v>1.26</v>
      </c>
      <c r="F24" s="90">
        <v>4.29</v>
      </c>
      <c r="G24" s="90">
        <v>13</v>
      </c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</row>
    <row r="25" spans="1:22" ht="15.75" customHeight="1">
      <c r="A25" s="91">
        <v>42185</v>
      </c>
      <c r="B25" s="90">
        <v>0.72</v>
      </c>
      <c r="C25" s="90">
        <v>4.99</v>
      </c>
      <c r="D25" s="90">
        <v>3.45</v>
      </c>
      <c r="E25" s="90">
        <v>1.53</v>
      </c>
      <c r="F25" s="90">
        <v>2.02</v>
      </c>
      <c r="G25" s="90">
        <v>10</v>
      </c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ht="15.75" customHeight="1">
      <c r="A26" s="91">
        <v>42185</v>
      </c>
      <c r="B26" s="90">
        <v>1.64</v>
      </c>
      <c r="C26" s="90">
        <v>4.96</v>
      </c>
      <c r="D26" s="90">
        <v>0.89</v>
      </c>
      <c r="E26" s="90">
        <v>1.6073</v>
      </c>
      <c r="F26" s="90">
        <v>3.13</v>
      </c>
      <c r="G26" s="90">
        <v>14</v>
      </c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</row>
    <row r="27" spans="1:22" ht="15.75" customHeight="1">
      <c r="A27" s="91">
        <v>42185</v>
      </c>
      <c r="B27" s="90">
        <v>1.79</v>
      </c>
      <c r="C27" s="90">
        <v>3.42</v>
      </c>
      <c r="D27" s="90">
        <v>0.41099999999999998</v>
      </c>
      <c r="E27" s="90">
        <v>3.0733000000000001</v>
      </c>
      <c r="F27" s="90">
        <v>7.49</v>
      </c>
      <c r="G27" s="90">
        <v>15</v>
      </c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</row>
    <row r="28" spans="1:22" ht="12.75">
      <c r="A28" s="91">
        <v>42185</v>
      </c>
      <c r="B28" s="90">
        <v>-0.69</v>
      </c>
      <c r="C28" s="90">
        <v>-1.35</v>
      </c>
      <c r="D28" s="90">
        <v>0.78</v>
      </c>
      <c r="E28" s="90">
        <v>1.669</v>
      </c>
      <c r="F28" s="90">
        <v>0.52</v>
      </c>
      <c r="G28" s="90">
        <v>12</v>
      </c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</row>
    <row r="29" spans="1:22" ht="12.75">
      <c r="A29" s="91">
        <v>42185</v>
      </c>
      <c r="B29" s="90">
        <v>2.29</v>
      </c>
      <c r="C29" s="90">
        <v>5.33</v>
      </c>
      <c r="D29" s="90">
        <v>0.94</v>
      </c>
      <c r="E29" s="90">
        <v>2.2200000000000002</v>
      </c>
      <c r="F29" s="90">
        <v>4.2</v>
      </c>
      <c r="G29" s="90">
        <v>12</v>
      </c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</row>
    <row r="30" spans="1:22" ht="12.75">
      <c r="A30" s="91">
        <v>42185</v>
      </c>
      <c r="B30" s="90">
        <v>0.41</v>
      </c>
      <c r="C30" s="90">
        <v>1.32</v>
      </c>
      <c r="D30" s="90">
        <v>1.86</v>
      </c>
      <c r="E30" s="90">
        <v>1.29</v>
      </c>
      <c r="F30" s="90">
        <v>1.23</v>
      </c>
      <c r="G30" s="90">
        <v>13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</row>
    <row r="31" spans="1:22" ht="12.75">
      <c r="A31" s="91">
        <v>42185</v>
      </c>
      <c r="B31" s="90">
        <v>2.61</v>
      </c>
      <c r="C31" s="90">
        <v>11.89</v>
      </c>
      <c r="D31" s="90">
        <v>1.48</v>
      </c>
      <c r="E31" s="90">
        <v>0.61</v>
      </c>
      <c r="F31" s="90">
        <v>0.82</v>
      </c>
      <c r="G31" s="90">
        <v>12</v>
      </c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</row>
    <row r="32" spans="1:22" ht="12.75">
      <c r="A32" s="91">
        <v>42185</v>
      </c>
      <c r="B32" s="90">
        <v>0.94</v>
      </c>
      <c r="C32" s="90">
        <v>3.4</v>
      </c>
      <c r="D32" s="90">
        <v>1.19</v>
      </c>
      <c r="E32" s="90">
        <v>1.58</v>
      </c>
      <c r="F32" s="90">
        <v>2.94</v>
      </c>
      <c r="G32" s="90">
        <v>17</v>
      </c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</row>
    <row r="33" spans="1:22" ht="12.75">
      <c r="A33" s="91">
        <v>42185</v>
      </c>
      <c r="B33" s="90">
        <v>2.36</v>
      </c>
      <c r="C33" s="90">
        <v>5.46</v>
      </c>
      <c r="D33" s="90">
        <v>0.55000000000000004</v>
      </c>
      <c r="E33" s="90">
        <v>1.25</v>
      </c>
      <c r="F33" s="90">
        <v>13.68</v>
      </c>
      <c r="G33" s="90">
        <v>18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</row>
    <row r="34" spans="1:22" ht="12.75">
      <c r="A34" s="89">
        <v>42277</v>
      </c>
      <c r="B34" s="90">
        <v>0.7</v>
      </c>
      <c r="C34" s="90">
        <v>1.6</v>
      </c>
      <c r="D34" s="90">
        <v>0.91</v>
      </c>
      <c r="E34" s="90">
        <v>1.3</v>
      </c>
      <c r="F34" s="90">
        <v>1.9</v>
      </c>
      <c r="G34" s="90">
        <v>13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</row>
    <row r="35" spans="1:22" ht="12.75">
      <c r="A35" s="91">
        <v>42277</v>
      </c>
      <c r="B35" s="90">
        <v>7.0000000000000007E-2</v>
      </c>
      <c r="C35" s="90">
        <v>0.27</v>
      </c>
      <c r="D35" s="90">
        <v>1</v>
      </c>
      <c r="E35" s="90">
        <v>1.44</v>
      </c>
      <c r="F35" s="90">
        <v>1.34</v>
      </c>
      <c r="G35" s="90">
        <v>13</v>
      </c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</row>
    <row r="36" spans="1:22" ht="12.75">
      <c r="A36" s="91">
        <v>42277</v>
      </c>
      <c r="B36" s="90">
        <v>0.87</v>
      </c>
      <c r="C36" s="90">
        <v>1.9</v>
      </c>
      <c r="D36" s="90">
        <v>0.62</v>
      </c>
      <c r="E36" s="90">
        <v>1</v>
      </c>
      <c r="F36" s="90">
        <v>3.93</v>
      </c>
      <c r="G36" s="90">
        <v>13</v>
      </c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</row>
    <row r="37" spans="1:22" ht="12.75">
      <c r="A37" s="91">
        <v>42277</v>
      </c>
      <c r="B37" s="90">
        <v>0.88</v>
      </c>
      <c r="C37" s="90">
        <v>3.01</v>
      </c>
      <c r="D37" s="90">
        <v>1.54</v>
      </c>
      <c r="E37" s="90">
        <v>0.68</v>
      </c>
      <c r="F37" s="90">
        <v>1.59</v>
      </c>
      <c r="G37" s="90">
        <v>16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ht="12.75">
      <c r="A38" s="91">
        <v>42277</v>
      </c>
      <c r="B38" s="90">
        <v>2.48</v>
      </c>
      <c r="C38" s="90">
        <v>5.83</v>
      </c>
      <c r="D38" s="90">
        <v>0.86</v>
      </c>
      <c r="E38" s="90">
        <v>2.2000000000000002</v>
      </c>
      <c r="F38" s="90">
        <v>3.31</v>
      </c>
      <c r="G38" s="90">
        <v>15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</row>
    <row r="39" spans="1:22" ht="12.75">
      <c r="A39" s="91">
        <v>42277</v>
      </c>
      <c r="B39" s="90">
        <v>1.51</v>
      </c>
      <c r="C39" s="90">
        <v>4.0199999999999996</v>
      </c>
      <c r="D39" s="90">
        <v>0.68</v>
      </c>
      <c r="E39" s="90">
        <v>1.4057999999999999</v>
      </c>
      <c r="F39" s="90">
        <v>10.15</v>
      </c>
      <c r="G39" s="90">
        <v>15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</row>
    <row r="40" spans="1:22" ht="12.75">
      <c r="A40" s="91">
        <v>42277</v>
      </c>
      <c r="B40" s="90">
        <v>0.55000000000000004</v>
      </c>
      <c r="C40" s="90">
        <v>4</v>
      </c>
      <c r="D40" s="90">
        <v>1.96</v>
      </c>
      <c r="E40" s="90">
        <v>1.24</v>
      </c>
      <c r="F40" s="90">
        <v>5.43</v>
      </c>
      <c r="G40" s="90">
        <v>13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</row>
    <row r="41" spans="1:22" ht="12.75">
      <c r="A41" s="91">
        <v>42277</v>
      </c>
      <c r="B41" s="90">
        <v>0.7</v>
      </c>
      <c r="C41" s="90">
        <v>3.92</v>
      </c>
      <c r="D41" s="90">
        <v>2.9</v>
      </c>
      <c r="E41" s="90">
        <v>1.29</v>
      </c>
      <c r="F41" s="90">
        <v>9.61</v>
      </c>
      <c r="G41" s="90">
        <v>10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</row>
    <row r="42" spans="1:22" ht="12.75">
      <c r="A42" s="91">
        <v>42277</v>
      </c>
      <c r="B42" s="90">
        <v>1.54</v>
      </c>
      <c r="C42" s="90">
        <v>4.66</v>
      </c>
      <c r="D42" s="90">
        <v>0.91</v>
      </c>
      <c r="E42" s="90">
        <v>1.6275999999999999</v>
      </c>
      <c r="F42" s="90">
        <v>4.37</v>
      </c>
      <c r="G42" s="90">
        <v>14</v>
      </c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2.75">
      <c r="A43" s="91">
        <v>42277</v>
      </c>
      <c r="B43" s="90">
        <v>0.88</v>
      </c>
      <c r="C43" s="90">
        <v>1.7</v>
      </c>
      <c r="D43" s="90">
        <v>0.42</v>
      </c>
      <c r="E43" s="90">
        <v>2.9807999999999999</v>
      </c>
      <c r="F43" s="90">
        <v>2.5299999999999998</v>
      </c>
      <c r="G43" s="90">
        <v>15</v>
      </c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</row>
    <row r="44" spans="1:22" ht="12.75">
      <c r="A44" s="91">
        <v>42277</v>
      </c>
      <c r="B44" s="90">
        <v>-2.59</v>
      </c>
      <c r="C44" s="90">
        <v>-4.76</v>
      </c>
      <c r="D44" s="90">
        <v>0.71</v>
      </c>
      <c r="E44" s="90">
        <v>1.6226</v>
      </c>
      <c r="F44" s="90">
        <v>-6.57</v>
      </c>
      <c r="G44" s="90">
        <v>12</v>
      </c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</row>
    <row r="45" spans="1:22" ht="12.75">
      <c r="A45" s="91">
        <v>42277</v>
      </c>
      <c r="B45" s="90">
        <v>2.71</v>
      </c>
      <c r="C45" s="90">
        <v>6.2</v>
      </c>
      <c r="D45" s="90">
        <v>0.89</v>
      </c>
      <c r="E45" s="90">
        <v>2.2599999999999998</v>
      </c>
      <c r="F45" s="90">
        <v>5.73</v>
      </c>
      <c r="G45" s="90">
        <v>12</v>
      </c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</row>
    <row r="46" spans="1:22" ht="12.75">
      <c r="A46" s="91">
        <v>42277</v>
      </c>
      <c r="B46" s="90">
        <v>-0.72</v>
      </c>
      <c r="C46" s="90">
        <v>-2.37</v>
      </c>
      <c r="D46" s="90">
        <v>1.88</v>
      </c>
      <c r="E46" s="90">
        <v>1.35</v>
      </c>
      <c r="F46" s="90">
        <v>0.51</v>
      </c>
      <c r="G46" s="90">
        <v>13</v>
      </c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</row>
    <row r="47" spans="1:22" ht="12.75">
      <c r="A47" s="91">
        <v>42277</v>
      </c>
      <c r="B47" s="90">
        <v>-0.53</v>
      </c>
      <c r="C47" s="90">
        <v>-2.23</v>
      </c>
      <c r="D47" s="90">
        <v>1.64</v>
      </c>
      <c r="E47" s="90">
        <v>0.57999999999999996</v>
      </c>
      <c r="F47" s="90">
        <v>0.91</v>
      </c>
      <c r="G47" s="90">
        <v>18</v>
      </c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</row>
    <row r="48" spans="1:22" ht="12.75">
      <c r="A48" s="91">
        <v>42277</v>
      </c>
      <c r="B48" s="90">
        <v>-0.05</v>
      </c>
      <c r="C48" s="90">
        <v>-0.18</v>
      </c>
      <c r="D48" s="90">
        <v>1.17</v>
      </c>
      <c r="E48" s="90">
        <v>1.6</v>
      </c>
      <c r="F48" s="90">
        <v>1.05</v>
      </c>
      <c r="G48" s="90">
        <v>17</v>
      </c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</row>
    <row r="49" spans="1:22" ht="12.75">
      <c r="A49" s="91">
        <v>42277</v>
      </c>
      <c r="B49" s="90">
        <v>2.59</v>
      </c>
      <c r="C49" s="90">
        <v>5.79</v>
      </c>
      <c r="D49" s="90">
        <v>0.49</v>
      </c>
      <c r="E49" s="90">
        <v>1.34</v>
      </c>
      <c r="F49" s="90">
        <v>13.56</v>
      </c>
      <c r="G49" s="90">
        <v>18</v>
      </c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22" ht="12.75">
      <c r="A50" s="89">
        <v>42368</v>
      </c>
      <c r="B50" s="90">
        <v>4.4400000000000004</v>
      </c>
      <c r="C50" s="90">
        <v>9.41</v>
      </c>
      <c r="D50" s="90">
        <v>0.75</v>
      </c>
      <c r="E50" s="90">
        <v>1</v>
      </c>
      <c r="F50" s="90">
        <v>4.5</v>
      </c>
      <c r="G50" s="90">
        <v>13</v>
      </c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</row>
    <row r="51" spans="1:22" ht="12.75">
      <c r="A51" s="91">
        <v>42368</v>
      </c>
      <c r="B51" s="90">
        <v>1.8</v>
      </c>
      <c r="C51" s="90">
        <v>6.47</v>
      </c>
      <c r="D51" s="90">
        <v>0.93</v>
      </c>
      <c r="E51" s="90">
        <v>1.39</v>
      </c>
      <c r="F51" s="90">
        <v>2.3199999999999998</v>
      </c>
      <c r="G51" s="90">
        <v>13</v>
      </c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</row>
    <row r="52" spans="1:22" ht="12.75">
      <c r="A52" s="91">
        <v>42368</v>
      </c>
      <c r="B52" s="90">
        <v>1.81</v>
      </c>
      <c r="C52" s="90">
        <v>3.99</v>
      </c>
      <c r="D52" s="90">
        <v>0.67</v>
      </c>
      <c r="E52" s="90">
        <v>0.89</v>
      </c>
      <c r="F52" s="90">
        <v>16.989999999999998</v>
      </c>
      <c r="G52" s="90">
        <v>13</v>
      </c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</row>
    <row r="53" spans="1:22" ht="12.75">
      <c r="A53" s="91">
        <v>42368</v>
      </c>
      <c r="B53" s="90">
        <v>1.38</v>
      </c>
      <c r="C53" s="90">
        <v>4.8499999999999996</v>
      </c>
      <c r="D53" s="90">
        <v>1.69</v>
      </c>
      <c r="E53" s="90">
        <v>0.48</v>
      </c>
      <c r="F53" s="90">
        <v>4.0599999999999996</v>
      </c>
      <c r="G53" s="90">
        <v>16</v>
      </c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</row>
    <row r="54" spans="1:22" ht="12.75">
      <c r="A54" s="91">
        <v>42368</v>
      </c>
      <c r="B54" s="90">
        <v>3.09</v>
      </c>
      <c r="C54" s="90">
        <v>6.91</v>
      </c>
      <c r="D54" s="90">
        <v>0.75</v>
      </c>
      <c r="E54" s="90">
        <v>2.37</v>
      </c>
      <c r="F54" s="90">
        <v>6.54</v>
      </c>
      <c r="G54" s="90">
        <v>15</v>
      </c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</row>
    <row r="55" spans="1:22" ht="12.75">
      <c r="A55" s="91">
        <v>42368</v>
      </c>
      <c r="B55" s="90">
        <v>1.24</v>
      </c>
      <c r="C55" s="90">
        <v>3.09</v>
      </c>
      <c r="D55" s="90">
        <v>0.64</v>
      </c>
      <c r="E55" s="90">
        <v>1.4956</v>
      </c>
      <c r="F55" s="90">
        <v>8.2899999999999991</v>
      </c>
      <c r="G55" s="90">
        <v>15</v>
      </c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</row>
    <row r="56" spans="1:22" ht="12.75">
      <c r="A56" s="91">
        <v>42368</v>
      </c>
      <c r="B56" s="90">
        <v>1.95</v>
      </c>
      <c r="C56" s="90">
        <v>6.33</v>
      </c>
      <c r="D56" s="90">
        <v>0.61</v>
      </c>
      <c r="E56" s="90">
        <v>1.56</v>
      </c>
      <c r="F56" s="90">
        <v>13.03</v>
      </c>
      <c r="G56" s="90">
        <v>13</v>
      </c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</row>
    <row r="57" spans="1:22" ht="12.75">
      <c r="A57" s="91">
        <v>42368</v>
      </c>
      <c r="B57" s="90">
        <v>0.88</v>
      </c>
      <c r="C57" s="90">
        <v>8.1</v>
      </c>
      <c r="D57" s="90">
        <v>4.5999999999999996</v>
      </c>
      <c r="E57" s="90">
        <v>0.97</v>
      </c>
      <c r="F57" s="90">
        <v>0.3</v>
      </c>
      <c r="G57" s="90">
        <v>10</v>
      </c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</row>
    <row r="58" spans="1:22" ht="12.75">
      <c r="A58" s="91">
        <v>42368</v>
      </c>
      <c r="B58" s="90">
        <v>0.26</v>
      </c>
      <c r="C58" s="90">
        <v>0.8</v>
      </c>
      <c r="D58" s="90">
        <v>1.03</v>
      </c>
      <c r="E58" s="90">
        <v>1.6531</v>
      </c>
      <c r="F58" s="90">
        <v>3.71</v>
      </c>
      <c r="G58" s="90">
        <v>14</v>
      </c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</row>
    <row r="59" spans="1:22" ht="12.75">
      <c r="A59" s="91">
        <v>42368</v>
      </c>
      <c r="B59" s="90">
        <v>1.1399999999999999</v>
      </c>
      <c r="C59" s="90">
        <v>2.1800000000000002</v>
      </c>
      <c r="D59" s="90">
        <v>0.42</v>
      </c>
      <c r="E59" s="90">
        <v>2.7315999999999998</v>
      </c>
      <c r="F59" s="90">
        <v>2.02</v>
      </c>
      <c r="G59" s="90">
        <v>15</v>
      </c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</row>
    <row r="60" spans="1:22" ht="12.75">
      <c r="A60" s="91">
        <v>42368</v>
      </c>
      <c r="B60" s="90">
        <v>-1.33</v>
      </c>
      <c r="C60" s="90">
        <v>-2.2000000000000002</v>
      </c>
      <c r="D60" s="90">
        <v>0.55000000000000004</v>
      </c>
      <c r="E60" s="90">
        <v>2.5931999999999999</v>
      </c>
      <c r="F60" s="90">
        <v>-6.1</v>
      </c>
      <c r="G60" s="90">
        <v>12</v>
      </c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</row>
    <row r="61" spans="1:22" ht="12.75">
      <c r="A61" s="91">
        <v>42368</v>
      </c>
      <c r="B61" s="90">
        <v>2.88</v>
      </c>
      <c r="C61" s="90">
        <v>6.55</v>
      </c>
      <c r="D61" s="90">
        <v>0.84</v>
      </c>
      <c r="E61" s="90">
        <v>2.0499999999999998</v>
      </c>
      <c r="F61" s="90">
        <v>4.76</v>
      </c>
      <c r="G61" s="90">
        <v>12</v>
      </c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</row>
    <row r="62" spans="1:22" ht="12.75">
      <c r="A62" s="91">
        <v>42368</v>
      </c>
      <c r="B62" s="90">
        <v>0.73</v>
      </c>
      <c r="C62" s="90">
        <v>2.2999999999999998</v>
      </c>
      <c r="D62" s="90">
        <v>1.77</v>
      </c>
      <c r="E62" s="90">
        <v>1.45</v>
      </c>
      <c r="F62" s="90">
        <v>1.4</v>
      </c>
      <c r="G62" s="90">
        <v>13</v>
      </c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</row>
    <row r="63" spans="1:22" ht="12.75">
      <c r="A63" s="91">
        <v>42368</v>
      </c>
      <c r="B63" s="90">
        <v>-0.7</v>
      </c>
      <c r="C63" s="90">
        <v>-3.11</v>
      </c>
      <c r="D63" s="90">
        <v>1.69</v>
      </c>
      <c r="E63" s="90">
        <v>0.48</v>
      </c>
      <c r="F63" s="90">
        <v>0.77</v>
      </c>
      <c r="G63" s="90">
        <v>18</v>
      </c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</row>
    <row r="64" spans="1:22" ht="12.75">
      <c r="A64" s="91">
        <v>42368</v>
      </c>
      <c r="B64" s="90">
        <v>1.4</v>
      </c>
      <c r="C64" s="90">
        <v>4.71</v>
      </c>
      <c r="D64" s="90">
        <v>1.02</v>
      </c>
      <c r="E64" s="90">
        <v>1.71</v>
      </c>
      <c r="F64" s="90">
        <v>6.26</v>
      </c>
      <c r="G64" s="90">
        <v>17</v>
      </c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</row>
    <row r="65" spans="1:22" ht="12.75">
      <c r="A65" s="91">
        <v>42368</v>
      </c>
      <c r="B65" s="90">
        <v>2.37</v>
      </c>
      <c r="C65" s="90">
        <v>5.25</v>
      </c>
      <c r="D65" s="90">
        <v>0.46</v>
      </c>
      <c r="E65" s="90">
        <v>1.35</v>
      </c>
      <c r="F65" s="90">
        <v>10.24</v>
      </c>
      <c r="G65" s="90">
        <v>18</v>
      </c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</row>
    <row r="66" spans="1:22" ht="12.75">
      <c r="A66" s="89">
        <v>42460</v>
      </c>
      <c r="B66" s="90">
        <v>0.49</v>
      </c>
      <c r="C66" s="90">
        <v>1.01</v>
      </c>
      <c r="D66" s="90">
        <v>0.72</v>
      </c>
      <c r="E66" s="90">
        <v>0.99</v>
      </c>
      <c r="F66" s="90">
        <v>1.79</v>
      </c>
      <c r="G66" s="90">
        <v>13</v>
      </c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</row>
    <row r="67" spans="1:22" ht="12.75">
      <c r="A67" s="91">
        <v>42460</v>
      </c>
      <c r="B67" s="90">
        <v>0.44</v>
      </c>
      <c r="C67" s="90">
        <v>1.59</v>
      </c>
      <c r="D67" s="90">
        <v>0.91</v>
      </c>
      <c r="E67" s="90">
        <v>1.38</v>
      </c>
      <c r="F67" s="90">
        <v>1.71</v>
      </c>
      <c r="G67" s="90">
        <v>12</v>
      </c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</row>
    <row r="68" spans="1:22" ht="12.75">
      <c r="A68" s="91">
        <v>42460</v>
      </c>
      <c r="B68" s="90">
        <v>0.97</v>
      </c>
      <c r="C68" s="90">
        <v>2.11</v>
      </c>
      <c r="D68" s="90">
        <v>0.69</v>
      </c>
      <c r="E68" s="90">
        <v>0.95</v>
      </c>
      <c r="F68" s="90">
        <v>5.1100000000000003</v>
      </c>
      <c r="G68" s="90">
        <v>13</v>
      </c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</row>
    <row r="69" spans="1:22" ht="12.75">
      <c r="A69" s="91">
        <v>42460</v>
      </c>
      <c r="B69" s="90">
        <v>1.1100000000000001</v>
      </c>
      <c r="C69" s="90">
        <v>3.88</v>
      </c>
      <c r="D69" s="90">
        <v>1.72</v>
      </c>
      <c r="E69" s="90">
        <v>0.47</v>
      </c>
      <c r="F69" s="90">
        <v>2.59</v>
      </c>
      <c r="G69" s="90">
        <v>16</v>
      </c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</row>
    <row r="70" spans="1:22" ht="12.75">
      <c r="A70" s="91">
        <v>42460</v>
      </c>
      <c r="B70" s="90">
        <v>2.67</v>
      </c>
      <c r="C70" s="90">
        <v>5.98</v>
      </c>
      <c r="D70" s="90">
        <v>0.78</v>
      </c>
      <c r="E70" s="90">
        <v>2.36</v>
      </c>
      <c r="F70" s="90">
        <v>6.97</v>
      </c>
      <c r="G70" s="90">
        <v>15</v>
      </c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</row>
    <row r="71" spans="1:22" ht="12.75">
      <c r="A71" s="91">
        <v>42460</v>
      </c>
      <c r="B71" s="90">
        <v>1.75</v>
      </c>
      <c r="C71" s="90">
        <v>4.05</v>
      </c>
      <c r="D71" s="90">
        <v>0.63</v>
      </c>
      <c r="E71" s="90">
        <v>1.5519000000000001</v>
      </c>
      <c r="F71" s="90">
        <v>16.100000000000001</v>
      </c>
      <c r="G71" s="90">
        <v>15</v>
      </c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</row>
    <row r="72" spans="1:22" ht="12.75">
      <c r="A72" s="91">
        <v>42460</v>
      </c>
      <c r="B72" s="90">
        <v>0.06</v>
      </c>
      <c r="C72" s="90">
        <v>0.21</v>
      </c>
      <c r="D72" s="90">
        <v>0.66</v>
      </c>
      <c r="E72" s="90">
        <v>1.52</v>
      </c>
      <c r="F72" s="90">
        <v>2.27</v>
      </c>
      <c r="G72" s="90">
        <v>13</v>
      </c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</row>
    <row r="73" spans="1:22" ht="12.75">
      <c r="A73" s="91">
        <v>42460</v>
      </c>
      <c r="B73" s="90">
        <v>0.7</v>
      </c>
      <c r="C73" s="90">
        <v>6.12</v>
      </c>
      <c r="D73" s="90">
        <v>4.91</v>
      </c>
      <c r="E73" s="90">
        <v>1.05</v>
      </c>
      <c r="F73" s="90">
        <v>1.67</v>
      </c>
      <c r="G73" s="90">
        <v>10</v>
      </c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</row>
    <row r="74" spans="1:22" ht="12.75">
      <c r="A74" s="91">
        <v>42460</v>
      </c>
      <c r="B74" s="90">
        <v>0.14000000000000001</v>
      </c>
      <c r="C74" s="90">
        <v>0.47</v>
      </c>
      <c r="D74" s="90">
        <v>1.06</v>
      </c>
      <c r="E74" s="90">
        <v>1.8092999999999999</v>
      </c>
      <c r="F74" s="90">
        <v>1.85</v>
      </c>
      <c r="G74" s="90">
        <v>14</v>
      </c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</row>
    <row r="75" spans="1:22" ht="12.75">
      <c r="A75" s="91">
        <v>42460</v>
      </c>
      <c r="B75" s="90">
        <v>0.71</v>
      </c>
      <c r="C75" s="90">
        <v>1.35</v>
      </c>
      <c r="D75" s="90">
        <v>0.41</v>
      </c>
      <c r="E75" s="90">
        <v>2.6505999999999998</v>
      </c>
      <c r="F75" s="90">
        <v>2.44</v>
      </c>
      <c r="G75" s="90">
        <v>15</v>
      </c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</row>
    <row r="76" spans="1:22" ht="12.75">
      <c r="A76" s="91">
        <v>42460</v>
      </c>
      <c r="B76" s="90">
        <v>0.02</v>
      </c>
      <c r="C76" s="90">
        <v>0.03</v>
      </c>
      <c r="D76" s="90">
        <v>0.54</v>
      </c>
      <c r="E76" s="90">
        <v>2.6000999999999999</v>
      </c>
      <c r="F76" s="90">
        <v>-0.68</v>
      </c>
      <c r="G76" s="90">
        <v>17</v>
      </c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</row>
    <row r="77" spans="1:22" ht="12.75">
      <c r="A77" s="91">
        <v>42460</v>
      </c>
      <c r="B77" s="90">
        <v>3.12</v>
      </c>
      <c r="C77" s="90">
        <v>6.77</v>
      </c>
      <c r="D77" s="90">
        <v>0.78</v>
      </c>
      <c r="E77" s="90">
        <v>2.39</v>
      </c>
      <c r="F77" s="90">
        <v>5.78</v>
      </c>
      <c r="G77" s="90">
        <v>12</v>
      </c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</row>
    <row r="78" spans="1:22" ht="12.75">
      <c r="A78" s="91">
        <v>42460</v>
      </c>
      <c r="B78" s="90">
        <v>-0.35</v>
      </c>
      <c r="C78" s="90">
        <v>-1.08</v>
      </c>
      <c r="D78" s="90">
        <v>1.72</v>
      </c>
      <c r="E78" s="90">
        <v>1.43</v>
      </c>
      <c r="F78" s="90">
        <v>0.62</v>
      </c>
      <c r="G78" s="90">
        <v>12</v>
      </c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</row>
    <row r="79" spans="1:22" ht="12.75">
      <c r="A79" s="91">
        <v>42460</v>
      </c>
      <c r="B79" s="90">
        <v>-2.52</v>
      </c>
      <c r="C79" s="90">
        <v>-10.34</v>
      </c>
      <c r="D79" s="90">
        <v>1.77</v>
      </c>
      <c r="E79" s="90">
        <v>0.42</v>
      </c>
      <c r="F79" s="90">
        <v>1.41</v>
      </c>
      <c r="G79" s="90">
        <v>18</v>
      </c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</row>
    <row r="80" spans="1:22" ht="12.75">
      <c r="A80" s="91">
        <v>42460</v>
      </c>
      <c r="B80" s="90">
        <v>1.18</v>
      </c>
      <c r="C80" s="90">
        <v>3.84</v>
      </c>
      <c r="D80" s="90">
        <v>1</v>
      </c>
      <c r="E80" s="90">
        <v>1.84</v>
      </c>
      <c r="F80" s="90">
        <v>4.5999999999999996</v>
      </c>
      <c r="G80" s="90">
        <v>17</v>
      </c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</row>
    <row r="81" spans="1:22" ht="12.75">
      <c r="A81" s="91">
        <v>42460</v>
      </c>
      <c r="B81" s="90">
        <v>2.59</v>
      </c>
      <c r="C81" s="90">
        <v>5.76</v>
      </c>
      <c r="D81" s="90">
        <v>0.44</v>
      </c>
      <c r="E81" s="90">
        <v>1.48</v>
      </c>
      <c r="F81" s="90">
        <v>12.43</v>
      </c>
      <c r="G81" s="90">
        <v>18</v>
      </c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</row>
    <row r="82" spans="1:22" ht="12.75">
      <c r="A82" s="89">
        <v>42551</v>
      </c>
      <c r="B82" s="90">
        <v>-0.28000000000000003</v>
      </c>
      <c r="C82" s="90">
        <v>-0.59</v>
      </c>
      <c r="D82" s="90">
        <v>0.73</v>
      </c>
      <c r="E82" s="90">
        <v>1.02</v>
      </c>
      <c r="F82" s="90">
        <v>0.49</v>
      </c>
      <c r="G82" s="90">
        <v>13</v>
      </c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</row>
    <row r="83" spans="1:22" ht="12.75">
      <c r="A83" s="91">
        <v>42551</v>
      </c>
      <c r="B83" s="90">
        <v>0.79</v>
      </c>
      <c r="C83" s="90">
        <v>2.79</v>
      </c>
      <c r="D83" s="90">
        <v>0.9</v>
      </c>
      <c r="E83" s="90">
        <v>1.27</v>
      </c>
      <c r="F83" s="90">
        <v>2.35</v>
      </c>
      <c r="G83" s="90">
        <v>12</v>
      </c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</row>
    <row r="84" spans="1:22" ht="12.75">
      <c r="A84" s="91">
        <v>42551</v>
      </c>
      <c r="B84" s="90">
        <v>0.46</v>
      </c>
      <c r="C84" s="90">
        <v>1.03</v>
      </c>
      <c r="D84" s="90">
        <v>0.67</v>
      </c>
      <c r="E84" s="90">
        <v>1.47</v>
      </c>
      <c r="F84" s="90">
        <v>2.4500000000000002</v>
      </c>
      <c r="G84" s="90">
        <v>12</v>
      </c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</row>
    <row r="85" spans="1:22" ht="12.75">
      <c r="A85" s="91">
        <v>42551</v>
      </c>
      <c r="B85" s="90">
        <v>1.29</v>
      </c>
      <c r="C85" s="90">
        <v>4.71</v>
      </c>
      <c r="D85" s="90">
        <v>1.8</v>
      </c>
      <c r="E85" s="90">
        <v>0.46</v>
      </c>
      <c r="F85" s="90">
        <v>2.39</v>
      </c>
      <c r="G85" s="90">
        <v>16</v>
      </c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</row>
    <row r="86" spans="1:22" ht="12.75">
      <c r="A86" s="91">
        <v>42551</v>
      </c>
      <c r="B86" s="90">
        <v>2.1800000000000002</v>
      </c>
      <c r="C86" s="90">
        <v>4.74</v>
      </c>
      <c r="D86" s="90">
        <v>0.77</v>
      </c>
      <c r="E86" s="90">
        <v>2.46</v>
      </c>
      <c r="F86" s="90">
        <v>5.81</v>
      </c>
      <c r="G86" s="90">
        <v>15</v>
      </c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</row>
    <row r="87" spans="1:22" ht="12.75">
      <c r="A87" s="91">
        <v>42551</v>
      </c>
      <c r="B87" s="90">
        <v>2.15</v>
      </c>
      <c r="C87" s="90">
        <v>4.95</v>
      </c>
      <c r="D87" s="90">
        <v>0.6</v>
      </c>
      <c r="E87" s="90">
        <v>1.6258999999999999</v>
      </c>
      <c r="F87" s="90">
        <v>18.03</v>
      </c>
      <c r="G87" s="90">
        <v>15</v>
      </c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</row>
    <row r="88" spans="1:22" ht="12.75">
      <c r="A88" s="91">
        <v>42551</v>
      </c>
      <c r="B88" s="90">
        <v>0.26</v>
      </c>
      <c r="C88" s="90">
        <v>0.88</v>
      </c>
      <c r="D88" s="90">
        <v>0.85</v>
      </c>
      <c r="E88" s="90">
        <v>1.46</v>
      </c>
      <c r="F88" s="90">
        <v>2.75</v>
      </c>
      <c r="G88" s="90">
        <v>12</v>
      </c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</row>
    <row r="89" spans="1:22" ht="12.75">
      <c r="A89" s="91">
        <v>42551</v>
      </c>
      <c r="B89" s="90">
        <v>0.5</v>
      </c>
      <c r="C89" s="90">
        <v>3.01</v>
      </c>
      <c r="D89" s="90">
        <v>2.73</v>
      </c>
      <c r="E89" s="90">
        <v>1.1499999999999999</v>
      </c>
      <c r="F89" s="90">
        <v>1.81</v>
      </c>
      <c r="G89" s="90">
        <v>10</v>
      </c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</row>
    <row r="90" spans="1:22" ht="12.75">
      <c r="A90" s="91">
        <v>42551</v>
      </c>
      <c r="B90" s="90">
        <v>-0.02</v>
      </c>
      <c r="C90" s="90">
        <v>-0.06</v>
      </c>
      <c r="D90" s="90">
        <v>1.19</v>
      </c>
      <c r="E90" s="90">
        <v>1.8602000000000001</v>
      </c>
      <c r="F90" s="90">
        <v>1.59</v>
      </c>
      <c r="G90" s="90">
        <v>14</v>
      </c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</row>
    <row r="91" spans="1:22" ht="12.75">
      <c r="A91" s="91">
        <v>42551</v>
      </c>
      <c r="B91" s="90">
        <v>1.49</v>
      </c>
      <c r="C91" s="90">
        <v>2.87</v>
      </c>
      <c r="D91" s="90">
        <v>0.44</v>
      </c>
      <c r="E91" s="90">
        <v>2.5956000000000001</v>
      </c>
      <c r="F91" s="90">
        <v>4.49</v>
      </c>
      <c r="G91" s="90">
        <v>15</v>
      </c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</row>
    <row r="92" spans="1:22" ht="12.75">
      <c r="A92" s="91">
        <v>42551</v>
      </c>
      <c r="B92" s="90">
        <v>0.02</v>
      </c>
      <c r="C92" s="90">
        <v>0.03</v>
      </c>
      <c r="D92" s="90">
        <v>0.55000000000000004</v>
      </c>
      <c r="E92" s="90">
        <v>2.6979000000000002</v>
      </c>
      <c r="F92" s="90">
        <v>-2.97</v>
      </c>
      <c r="G92" s="90">
        <v>12</v>
      </c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ht="12.75">
      <c r="A93" s="91">
        <v>42551</v>
      </c>
      <c r="B93" s="90">
        <v>1.5549999999999999</v>
      </c>
      <c r="C93" s="90">
        <v>3.36</v>
      </c>
      <c r="D93" s="90">
        <v>0.79</v>
      </c>
      <c r="E93" s="90">
        <v>2.5807000000000002</v>
      </c>
      <c r="F93" s="90">
        <v>3.24</v>
      </c>
      <c r="G93" s="90">
        <v>12</v>
      </c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</row>
    <row r="94" spans="1:22" ht="12.75">
      <c r="A94" s="91">
        <v>42551</v>
      </c>
      <c r="B94" s="90">
        <v>-1.2</v>
      </c>
      <c r="C94" s="90">
        <v>-3.77</v>
      </c>
      <c r="D94" s="90">
        <v>1.75</v>
      </c>
      <c r="E94" s="90">
        <v>2.96</v>
      </c>
      <c r="F94" s="90">
        <v>0.17</v>
      </c>
      <c r="G94" s="90">
        <v>12</v>
      </c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</row>
    <row r="95" spans="1:22" ht="12.75">
      <c r="A95" s="91">
        <v>42551</v>
      </c>
      <c r="B95" s="90">
        <v>3.05</v>
      </c>
      <c r="C95" s="90">
        <v>11.85</v>
      </c>
      <c r="D95" s="90">
        <v>1.76</v>
      </c>
      <c r="E95" s="90">
        <v>0.44</v>
      </c>
      <c r="F95" s="90">
        <v>1.59</v>
      </c>
      <c r="G95" s="90">
        <v>18</v>
      </c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</row>
    <row r="96" spans="1:22" ht="12.75">
      <c r="A96" s="91">
        <v>42551</v>
      </c>
      <c r="B96" s="90">
        <v>1.23</v>
      </c>
      <c r="C96" s="90">
        <v>4.12</v>
      </c>
      <c r="D96" s="90">
        <v>1.05</v>
      </c>
      <c r="E96" s="90">
        <v>1.62</v>
      </c>
      <c r="F96" s="90">
        <v>5.4</v>
      </c>
      <c r="G96" s="90">
        <v>17</v>
      </c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</row>
    <row r="97" spans="1:22" ht="12.75">
      <c r="A97" s="91">
        <v>42551</v>
      </c>
      <c r="B97" s="90">
        <v>3.11</v>
      </c>
      <c r="C97" s="90">
        <v>6.77</v>
      </c>
      <c r="D97" s="90">
        <v>0.43</v>
      </c>
      <c r="E97" s="90">
        <v>1.19</v>
      </c>
      <c r="F97" s="90">
        <v>19.43</v>
      </c>
      <c r="G97" s="90">
        <v>18</v>
      </c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</row>
    <row r="98" spans="1:22" ht="12.75">
      <c r="A98" s="89">
        <v>42643</v>
      </c>
      <c r="B98" s="90">
        <v>0.02</v>
      </c>
      <c r="C98" s="90">
        <v>0.05</v>
      </c>
      <c r="D98" s="90">
        <v>0.86</v>
      </c>
      <c r="E98" s="90">
        <v>1.23</v>
      </c>
      <c r="F98" s="90">
        <v>1.1299999999999999</v>
      </c>
      <c r="G98" s="90">
        <v>13</v>
      </c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</row>
    <row r="99" spans="1:22" ht="12.75">
      <c r="A99" s="91">
        <v>42643</v>
      </c>
      <c r="B99" s="90">
        <v>0.49</v>
      </c>
      <c r="C99" s="90">
        <v>1.72</v>
      </c>
      <c r="D99" s="90">
        <v>0.89</v>
      </c>
      <c r="E99" s="90">
        <v>1.21</v>
      </c>
      <c r="F99" s="90">
        <v>1.87</v>
      </c>
      <c r="G99" s="90">
        <v>12</v>
      </c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</row>
    <row r="100" spans="1:22" ht="12.75">
      <c r="A100" s="91">
        <v>42643</v>
      </c>
      <c r="B100" s="90">
        <v>0.48</v>
      </c>
      <c r="C100" s="90">
        <v>1.1299999999999999</v>
      </c>
      <c r="D100" s="90">
        <v>0.78</v>
      </c>
      <c r="E100" s="90">
        <v>0.81</v>
      </c>
      <c r="F100" s="90">
        <v>1.67</v>
      </c>
      <c r="G100" s="90">
        <v>12</v>
      </c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</row>
    <row r="101" spans="1:22" ht="12.75">
      <c r="A101" s="91">
        <v>42643</v>
      </c>
      <c r="B101" s="90">
        <v>0.89</v>
      </c>
      <c r="C101" s="90">
        <v>3.34</v>
      </c>
      <c r="D101" s="90">
        <v>1.61</v>
      </c>
      <c r="E101" s="90">
        <v>0.45</v>
      </c>
      <c r="F101" s="90">
        <v>2.72</v>
      </c>
      <c r="G101" s="90">
        <v>16</v>
      </c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</row>
    <row r="102" spans="1:22" ht="12.75">
      <c r="A102" s="91">
        <v>42643</v>
      </c>
      <c r="B102" s="90">
        <v>2.4700000000000002</v>
      </c>
      <c r="C102" s="90">
        <v>5.45</v>
      </c>
      <c r="D102" s="90">
        <v>0.8</v>
      </c>
      <c r="E102" s="90">
        <v>2.21</v>
      </c>
      <c r="F102" s="90">
        <v>6.08</v>
      </c>
      <c r="G102" s="90">
        <v>15</v>
      </c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</row>
    <row r="103" spans="1:22" ht="12.75">
      <c r="A103" s="91">
        <v>42643</v>
      </c>
      <c r="B103" s="90">
        <v>1.33</v>
      </c>
      <c r="C103" s="90">
        <v>3.16</v>
      </c>
      <c r="D103" s="90">
        <v>0.6</v>
      </c>
      <c r="E103" s="90">
        <v>1.5918000000000001</v>
      </c>
      <c r="F103" s="90">
        <v>15.75</v>
      </c>
      <c r="G103" s="90">
        <v>15</v>
      </c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</row>
    <row r="104" spans="1:22" ht="12.75">
      <c r="A104" s="91">
        <v>42643</v>
      </c>
      <c r="B104" s="90">
        <v>0.32</v>
      </c>
      <c r="C104" s="90">
        <v>1.1499999999999999</v>
      </c>
      <c r="D104" s="90">
        <v>0.9</v>
      </c>
      <c r="E104" s="90">
        <v>1.34</v>
      </c>
      <c r="F104" s="90">
        <v>3.05</v>
      </c>
      <c r="G104" s="90">
        <v>12</v>
      </c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</row>
    <row r="105" spans="1:22" ht="12.75">
      <c r="A105" s="91">
        <v>42643</v>
      </c>
      <c r="B105" s="90">
        <v>0.34</v>
      </c>
      <c r="C105" s="90">
        <v>1.91</v>
      </c>
      <c r="D105" s="90">
        <v>2.85</v>
      </c>
      <c r="E105" s="90">
        <v>1.18</v>
      </c>
      <c r="F105" s="90">
        <v>1.54</v>
      </c>
      <c r="G105" s="90">
        <v>10</v>
      </c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</row>
    <row r="106" spans="1:22" ht="12.75">
      <c r="A106" s="91">
        <v>42643</v>
      </c>
      <c r="B106" s="90">
        <v>0.17</v>
      </c>
      <c r="C106" s="90">
        <v>0.55000000000000004</v>
      </c>
      <c r="D106" s="90">
        <v>1.2</v>
      </c>
      <c r="E106" s="90">
        <v>1.9824999999999999</v>
      </c>
      <c r="F106" s="90">
        <v>0.71</v>
      </c>
      <c r="G106" s="90">
        <v>14</v>
      </c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</row>
    <row r="107" spans="1:22" ht="12.75">
      <c r="A107" s="91">
        <v>42643</v>
      </c>
      <c r="B107" s="90">
        <v>0.91</v>
      </c>
      <c r="C107" s="90">
        <v>1.69</v>
      </c>
      <c r="D107" s="90">
        <v>0.34</v>
      </c>
      <c r="E107" s="90">
        <v>2.7837000000000001</v>
      </c>
      <c r="F107" s="90">
        <v>2.93</v>
      </c>
      <c r="G107" s="90">
        <v>15</v>
      </c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</row>
    <row r="108" spans="1:22" ht="12.75">
      <c r="A108" s="91">
        <v>42643</v>
      </c>
      <c r="B108" s="90">
        <v>0.09</v>
      </c>
      <c r="C108" s="90">
        <v>0.15</v>
      </c>
      <c r="D108" s="90">
        <v>0.54</v>
      </c>
      <c r="E108" s="90">
        <v>2.6863000000000001</v>
      </c>
      <c r="F108" s="90">
        <v>0.45</v>
      </c>
      <c r="G108" s="90">
        <v>12</v>
      </c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</row>
    <row r="109" spans="1:22" ht="12.75">
      <c r="A109" s="91">
        <v>42643</v>
      </c>
      <c r="B109" s="90">
        <v>2.67</v>
      </c>
      <c r="C109" s="90">
        <v>5.6</v>
      </c>
      <c r="D109" s="90">
        <v>0.75</v>
      </c>
      <c r="E109" s="90">
        <v>2.82</v>
      </c>
      <c r="F109" s="90">
        <v>5.13</v>
      </c>
      <c r="G109" s="90">
        <v>12</v>
      </c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</row>
    <row r="110" spans="1:22" ht="12.75">
      <c r="A110" s="91">
        <v>42643</v>
      </c>
      <c r="B110" s="90">
        <v>-1.43</v>
      </c>
      <c r="C110" s="90">
        <v>-4.63</v>
      </c>
      <c r="D110" s="90">
        <v>1.83</v>
      </c>
      <c r="E110" s="90">
        <v>3.04</v>
      </c>
      <c r="F110" s="90">
        <v>0.22</v>
      </c>
      <c r="G110" s="90">
        <v>11</v>
      </c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</row>
    <row r="111" spans="1:22" ht="12.75">
      <c r="A111" s="91">
        <v>42643</v>
      </c>
      <c r="B111" s="90">
        <v>1.29</v>
      </c>
      <c r="C111" s="90">
        <v>4.71</v>
      </c>
      <c r="D111" s="90">
        <v>1.92</v>
      </c>
      <c r="E111" s="90">
        <v>0.39</v>
      </c>
      <c r="F111" s="90">
        <v>2</v>
      </c>
      <c r="G111" s="90">
        <v>18</v>
      </c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</row>
    <row r="112" spans="1:22" ht="12.75">
      <c r="A112" s="91">
        <v>42643</v>
      </c>
      <c r="B112" s="90">
        <v>1.0900000000000001</v>
      </c>
      <c r="C112" s="90">
        <v>3.52</v>
      </c>
      <c r="D112" s="90">
        <v>0.98</v>
      </c>
      <c r="E112" s="90">
        <v>1.66</v>
      </c>
      <c r="F112" s="90">
        <v>4.9400000000000004</v>
      </c>
      <c r="G112" s="90">
        <v>17</v>
      </c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</row>
    <row r="113" spans="1:22" ht="12.75">
      <c r="A113" s="91">
        <v>42643</v>
      </c>
      <c r="B113" s="90">
        <v>2.71</v>
      </c>
      <c r="C113" s="90">
        <v>5.75</v>
      </c>
      <c r="D113" s="90">
        <v>0.39</v>
      </c>
      <c r="E113" s="90">
        <v>1.28</v>
      </c>
      <c r="F113" s="90">
        <v>15.5</v>
      </c>
      <c r="G113" s="90">
        <v>18</v>
      </c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</row>
    <row r="114" spans="1:22" ht="12.75">
      <c r="A114" s="89">
        <v>42734</v>
      </c>
      <c r="B114" s="90">
        <v>3.25</v>
      </c>
      <c r="C114" s="90">
        <v>7.16</v>
      </c>
      <c r="D114" s="90">
        <v>0.68</v>
      </c>
      <c r="E114" s="90">
        <v>1.34</v>
      </c>
      <c r="F114" s="90">
        <v>4.34</v>
      </c>
      <c r="G114" s="90">
        <v>13</v>
      </c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</row>
    <row r="115" spans="1:22" ht="12.75">
      <c r="A115" s="91">
        <v>42734</v>
      </c>
      <c r="B115" s="90">
        <v>0.77</v>
      </c>
      <c r="C115" s="90">
        <v>2.65</v>
      </c>
      <c r="D115" s="90">
        <v>0.87</v>
      </c>
      <c r="E115" s="90">
        <v>1.07</v>
      </c>
      <c r="F115" s="90">
        <v>2.44</v>
      </c>
      <c r="G115" s="90">
        <v>12</v>
      </c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</row>
    <row r="116" spans="1:22" ht="12.75">
      <c r="A116" s="91">
        <v>42734</v>
      </c>
      <c r="B116" s="90">
        <v>0.79</v>
      </c>
      <c r="C116" s="90">
        <v>1.88</v>
      </c>
      <c r="D116" s="90">
        <v>0.77</v>
      </c>
      <c r="E116" s="90">
        <v>0.92</v>
      </c>
      <c r="F116" s="90">
        <v>1.9</v>
      </c>
      <c r="G116" s="90">
        <v>12</v>
      </c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</row>
    <row r="117" spans="1:22" ht="12.75">
      <c r="A117" s="91">
        <v>42734</v>
      </c>
      <c r="B117" s="90">
        <v>1.0900000000000001</v>
      </c>
      <c r="C117" s="90">
        <v>4.28</v>
      </c>
      <c r="D117" s="90">
        <v>1.66</v>
      </c>
      <c r="E117" s="90">
        <v>0.7</v>
      </c>
      <c r="F117" s="90">
        <v>2.67</v>
      </c>
      <c r="G117" s="90">
        <v>16</v>
      </c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</row>
    <row r="118" spans="1:22" ht="12.75">
      <c r="A118" s="91">
        <v>42734</v>
      </c>
      <c r="B118" s="90">
        <v>3.54</v>
      </c>
      <c r="C118" s="90">
        <v>7.47</v>
      </c>
      <c r="D118" s="90">
        <v>0.67</v>
      </c>
      <c r="E118" s="90">
        <v>2.25</v>
      </c>
      <c r="F118" s="90">
        <v>7.06</v>
      </c>
      <c r="G118" s="90">
        <v>15</v>
      </c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</row>
    <row r="119" spans="1:22" ht="12.75">
      <c r="A119" s="91">
        <v>42734</v>
      </c>
      <c r="B119" s="90">
        <v>1.37</v>
      </c>
      <c r="C119" s="90">
        <v>3.19</v>
      </c>
      <c r="D119" s="90">
        <v>0.59</v>
      </c>
      <c r="E119" s="90">
        <v>1.2708999999999999</v>
      </c>
      <c r="F119" s="90">
        <v>63.06</v>
      </c>
      <c r="G119" s="90">
        <v>15</v>
      </c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</row>
    <row r="120" spans="1:22" ht="12.75">
      <c r="A120" s="91">
        <v>42734</v>
      </c>
      <c r="B120" s="90">
        <v>0.99</v>
      </c>
      <c r="C120" s="90">
        <v>3.65</v>
      </c>
      <c r="D120" s="90">
        <v>0.79</v>
      </c>
      <c r="E120" s="90">
        <v>1.29</v>
      </c>
      <c r="F120" s="90">
        <v>4.3600000000000003</v>
      </c>
      <c r="G120" s="90">
        <v>12</v>
      </c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</row>
    <row r="121" spans="1:22" ht="12.75">
      <c r="A121" s="91">
        <v>42734</v>
      </c>
      <c r="B121" s="90">
        <v>-2.06</v>
      </c>
      <c r="C121" s="90">
        <v>-9.9499999999999993</v>
      </c>
      <c r="D121" s="90">
        <v>2.2000000000000002</v>
      </c>
      <c r="E121" s="90">
        <v>1.22</v>
      </c>
      <c r="F121" s="90">
        <v>-0.34</v>
      </c>
      <c r="G121" s="90">
        <v>10</v>
      </c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</row>
    <row r="122" spans="1:22" ht="12.75">
      <c r="A122" s="91">
        <v>42734</v>
      </c>
      <c r="B122" s="90">
        <v>1.22</v>
      </c>
      <c r="C122" s="90">
        <v>4.07</v>
      </c>
      <c r="D122" s="90">
        <v>1.19</v>
      </c>
      <c r="E122" s="90">
        <v>2.0626000000000002</v>
      </c>
      <c r="F122" s="90">
        <v>4.4000000000000004</v>
      </c>
      <c r="G122" s="90">
        <v>14</v>
      </c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</row>
    <row r="123" spans="1:22" ht="12.75">
      <c r="A123" s="91">
        <v>42734</v>
      </c>
      <c r="B123" s="90">
        <v>1.67</v>
      </c>
      <c r="C123" s="90">
        <v>3.1</v>
      </c>
      <c r="D123" s="90">
        <v>0.34</v>
      </c>
      <c r="E123" s="90">
        <v>2.9358</v>
      </c>
      <c r="F123" s="90">
        <v>6.55</v>
      </c>
      <c r="G123" s="90">
        <v>15</v>
      </c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</row>
    <row r="124" spans="1:22" ht="12.75">
      <c r="A124" s="91">
        <v>42734</v>
      </c>
      <c r="B124" s="90">
        <v>0.09</v>
      </c>
      <c r="C124" s="90">
        <v>0.14000000000000001</v>
      </c>
      <c r="D124" s="90">
        <v>0.54</v>
      </c>
      <c r="E124" s="90">
        <v>2.4424000000000001</v>
      </c>
      <c r="F124" s="90">
        <v>4.12</v>
      </c>
      <c r="G124" s="90">
        <v>12</v>
      </c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</row>
    <row r="125" spans="1:22" ht="12.75">
      <c r="A125" s="91">
        <v>42734</v>
      </c>
      <c r="B125" s="90">
        <v>2.61</v>
      </c>
      <c r="C125" s="90">
        <v>5.45</v>
      </c>
      <c r="D125" s="90">
        <v>0.71</v>
      </c>
      <c r="E125" s="90">
        <v>2.96</v>
      </c>
      <c r="F125" s="90">
        <v>5.2</v>
      </c>
      <c r="G125" s="90">
        <v>12</v>
      </c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</row>
    <row r="126" spans="1:22" ht="12.75">
      <c r="A126" s="91">
        <v>42734</v>
      </c>
      <c r="B126" s="90">
        <v>-4.0199999999999996</v>
      </c>
      <c r="C126" s="90">
        <v>-13.95</v>
      </c>
      <c r="D126" s="90">
        <v>2.09</v>
      </c>
      <c r="E126" s="90">
        <v>4.08</v>
      </c>
      <c r="F126" s="90">
        <v>-1.43</v>
      </c>
      <c r="G126" s="90">
        <v>11</v>
      </c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</row>
    <row r="127" spans="1:22" ht="12.75">
      <c r="A127" s="91">
        <v>42734</v>
      </c>
      <c r="B127" s="90">
        <v>0.51</v>
      </c>
      <c r="C127" s="90">
        <v>1.95</v>
      </c>
      <c r="D127" s="90">
        <v>2.0499999999999998</v>
      </c>
      <c r="E127" s="90">
        <v>0.44</v>
      </c>
      <c r="F127" s="90">
        <v>2.0099999999999998</v>
      </c>
      <c r="G127" s="90">
        <v>18</v>
      </c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</row>
    <row r="128" spans="1:22" ht="12.75">
      <c r="A128" s="91">
        <v>42734</v>
      </c>
      <c r="B128" s="90">
        <v>1.1000000000000001</v>
      </c>
      <c r="C128" s="90">
        <v>3.12</v>
      </c>
      <c r="D128" s="90">
        <v>0.79</v>
      </c>
      <c r="E128" s="90">
        <v>1.51</v>
      </c>
      <c r="F128" s="90">
        <v>6.15</v>
      </c>
      <c r="G128" s="90">
        <v>17</v>
      </c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</row>
    <row r="129" spans="1:22" ht="12.75">
      <c r="A129" s="91">
        <v>42734</v>
      </c>
      <c r="B129" s="90">
        <v>2.57</v>
      </c>
      <c r="C129" s="90">
        <v>5.48</v>
      </c>
      <c r="D129" s="90">
        <v>0.38</v>
      </c>
      <c r="E129" s="90">
        <v>1.2</v>
      </c>
      <c r="F129" s="90">
        <v>10.64</v>
      </c>
      <c r="G129" s="90">
        <v>18</v>
      </c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</row>
    <row r="130" spans="1:22" ht="12.75">
      <c r="A130" s="89">
        <v>42825</v>
      </c>
      <c r="B130" s="90">
        <v>1.56</v>
      </c>
      <c r="C130" s="90">
        <v>3.3</v>
      </c>
      <c r="D130" s="90">
        <v>0.67</v>
      </c>
      <c r="E130" s="90">
        <v>1.46</v>
      </c>
      <c r="F130" s="90">
        <v>2.93</v>
      </c>
      <c r="G130" s="90">
        <v>13</v>
      </c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</row>
    <row r="131" spans="1:22" ht="12.75">
      <c r="A131" s="91">
        <v>42825</v>
      </c>
      <c r="B131" s="90">
        <v>0.19</v>
      </c>
      <c r="C131" s="90">
        <v>0.65</v>
      </c>
      <c r="D131" s="90">
        <v>0.88</v>
      </c>
      <c r="E131" s="90">
        <v>1.1599999999999999</v>
      </c>
      <c r="F131" s="90">
        <v>1.5</v>
      </c>
      <c r="G131" s="90">
        <v>12</v>
      </c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</row>
    <row r="132" spans="1:22" ht="12.75">
      <c r="A132" s="91">
        <v>42825</v>
      </c>
      <c r="B132" s="90">
        <v>0.16</v>
      </c>
      <c r="C132" s="90">
        <v>0.37</v>
      </c>
      <c r="D132" s="90">
        <v>0.62</v>
      </c>
      <c r="E132" s="90">
        <v>0.98</v>
      </c>
      <c r="F132" s="90">
        <v>1.1100000000000001</v>
      </c>
      <c r="G132" s="90">
        <v>12</v>
      </c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</row>
    <row r="133" spans="1:22" ht="12.75">
      <c r="A133" s="91">
        <v>42825</v>
      </c>
      <c r="B133" s="90">
        <v>0.92</v>
      </c>
      <c r="C133" s="90">
        <v>4.01</v>
      </c>
      <c r="D133" s="90">
        <v>1.88</v>
      </c>
      <c r="E133" s="90">
        <v>0.84</v>
      </c>
      <c r="F133" s="90">
        <v>2.3199999999999998</v>
      </c>
      <c r="G133" s="90">
        <v>16</v>
      </c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</row>
    <row r="134" spans="1:22" ht="12.75">
      <c r="A134" s="91">
        <v>42825</v>
      </c>
      <c r="B134" s="90">
        <v>2.64</v>
      </c>
      <c r="C134" s="90">
        <v>5.57</v>
      </c>
      <c r="D134" s="90">
        <v>0.72</v>
      </c>
      <c r="E134" s="90">
        <v>2.44</v>
      </c>
      <c r="F134" s="90">
        <v>7.26</v>
      </c>
      <c r="G134" s="90">
        <v>15</v>
      </c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</row>
    <row r="135" spans="1:22" ht="12.75">
      <c r="A135" s="91">
        <v>42825</v>
      </c>
      <c r="B135" s="90">
        <v>1.56</v>
      </c>
      <c r="C135" s="90">
        <v>3.65</v>
      </c>
      <c r="D135" s="90">
        <v>0.57999999999999996</v>
      </c>
      <c r="E135" s="90">
        <v>1.2329000000000001</v>
      </c>
      <c r="F135" s="90">
        <v>25.97</v>
      </c>
      <c r="G135" s="90">
        <v>15</v>
      </c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</row>
    <row r="136" spans="1:22" ht="12.75">
      <c r="A136" s="91">
        <v>42825</v>
      </c>
      <c r="B136" s="90">
        <v>0.1</v>
      </c>
      <c r="C136" s="90">
        <v>0.36</v>
      </c>
      <c r="D136" s="90">
        <v>0.78</v>
      </c>
      <c r="E136" s="90">
        <v>1.28</v>
      </c>
      <c r="F136" s="90">
        <v>2.3199999999999998</v>
      </c>
      <c r="G136" s="90">
        <v>12</v>
      </c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</row>
    <row r="137" spans="1:22" ht="12.75">
      <c r="A137" s="91">
        <v>42825</v>
      </c>
      <c r="B137" s="90">
        <v>0.5</v>
      </c>
      <c r="C137" s="90">
        <v>1.57</v>
      </c>
      <c r="D137" s="90">
        <v>1.21</v>
      </c>
      <c r="E137" s="90">
        <v>1.73</v>
      </c>
      <c r="F137" s="90">
        <v>0.26</v>
      </c>
      <c r="G137" s="90">
        <v>10</v>
      </c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</row>
    <row r="138" spans="1:22" ht="12.75">
      <c r="A138" s="91">
        <v>42825</v>
      </c>
      <c r="B138" s="90">
        <v>0.34</v>
      </c>
      <c r="C138" s="90">
        <v>1.1399999999999999</v>
      </c>
      <c r="D138" s="90">
        <v>1.18</v>
      </c>
      <c r="E138" s="90">
        <v>1.9722999999999999</v>
      </c>
      <c r="F138" s="90">
        <v>1.97</v>
      </c>
      <c r="G138" s="90">
        <v>14</v>
      </c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</row>
    <row r="139" spans="1:22" ht="12.75">
      <c r="A139" s="91">
        <v>42825</v>
      </c>
      <c r="B139" s="90">
        <v>1.85</v>
      </c>
      <c r="C139" s="90">
        <v>3.44</v>
      </c>
      <c r="D139" s="90">
        <v>0.33</v>
      </c>
      <c r="E139" s="90">
        <v>2.7738</v>
      </c>
      <c r="F139" s="90">
        <v>5.09</v>
      </c>
      <c r="G139" s="90">
        <v>15</v>
      </c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</row>
    <row r="140" spans="1:22" ht="12.75">
      <c r="A140" s="91">
        <v>42825</v>
      </c>
      <c r="B140" s="90">
        <v>0.02</v>
      </c>
      <c r="C140" s="90">
        <v>0.04</v>
      </c>
      <c r="D140" s="90">
        <v>0.53</v>
      </c>
      <c r="E140" s="90">
        <v>2.1903000000000001</v>
      </c>
      <c r="F140" s="90">
        <v>-0.79</v>
      </c>
      <c r="G140" s="90">
        <v>12</v>
      </c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</row>
    <row r="141" spans="1:22" ht="12.75">
      <c r="A141" s="91">
        <v>42825</v>
      </c>
      <c r="B141" s="90">
        <v>1.02</v>
      </c>
      <c r="C141" s="90">
        <v>2.11</v>
      </c>
      <c r="D141" s="90">
        <v>0.7</v>
      </c>
      <c r="E141" s="90">
        <v>3.1</v>
      </c>
      <c r="F141" s="90">
        <v>2.4</v>
      </c>
      <c r="G141" s="90">
        <v>12</v>
      </c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</row>
    <row r="142" spans="1:22" ht="12.75">
      <c r="A142" s="91">
        <v>42825</v>
      </c>
      <c r="B142" s="90">
        <v>-2.36</v>
      </c>
      <c r="C142" s="90">
        <v>-8.64</v>
      </c>
      <c r="D142" s="90">
        <v>2.27</v>
      </c>
      <c r="E142" s="90">
        <v>3.89</v>
      </c>
      <c r="F142" s="90">
        <v>-1.3</v>
      </c>
      <c r="G142" s="90">
        <v>11</v>
      </c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</row>
    <row r="143" spans="1:22" ht="12.75">
      <c r="A143" s="91">
        <v>42825</v>
      </c>
      <c r="B143" s="90">
        <v>0.35</v>
      </c>
      <c r="C143" s="90">
        <v>1.29</v>
      </c>
      <c r="D143" s="90">
        <v>2.2400000000000002</v>
      </c>
      <c r="E143" s="90">
        <v>0.49</v>
      </c>
      <c r="F143" s="90">
        <v>1.54</v>
      </c>
      <c r="G143" s="90">
        <v>18</v>
      </c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</row>
    <row r="144" spans="1:22" ht="12.75">
      <c r="A144" s="91">
        <v>42825</v>
      </c>
      <c r="B144" s="90">
        <v>1.42</v>
      </c>
      <c r="C144" s="90">
        <v>3.97</v>
      </c>
      <c r="D144" s="90">
        <v>0.77</v>
      </c>
      <c r="E144" s="90">
        <v>1.55</v>
      </c>
      <c r="F144" s="90">
        <v>7.98</v>
      </c>
      <c r="G144" s="90">
        <v>17</v>
      </c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</row>
    <row r="145" spans="1:22" ht="12.75">
      <c r="A145" s="91">
        <v>42825</v>
      </c>
      <c r="B145" s="90">
        <v>3.57</v>
      </c>
      <c r="C145" s="90">
        <v>7.34</v>
      </c>
      <c r="D145" s="90">
        <v>0.35</v>
      </c>
      <c r="E145" s="90">
        <v>1.33</v>
      </c>
      <c r="F145" s="90">
        <v>20.28</v>
      </c>
      <c r="G145" s="90">
        <v>18</v>
      </c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</row>
    <row r="146" spans="1:22" ht="12.75">
      <c r="A146" s="89">
        <v>42908</v>
      </c>
      <c r="B146" s="90">
        <v>0.14000000000000001</v>
      </c>
      <c r="C146" s="90">
        <v>0.28999999999999998</v>
      </c>
      <c r="D146" s="90">
        <v>0.71</v>
      </c>
      <c r="E146" s="90">
        <v>1.53</v>
      </c>
      <c r="F146" s="90">
        <v>1.1299999999999999</v>
      </c>
      <c r="G146" s="90">
        <v>13</v>
      </c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</row>
    <row r="147" spans="1:22" ht="12.75">
      <c r="A147" s="91">
        <v>42908</v>
      </c>
      <c r="B147" s="90">
        <v>2.1800000000000002</v>
      </c>
      <c r="C147" s="90">
        <v>7.91</v>
      </c>
      <c r="D147" s="90">
        <v>1.2</v>
      </c>
      <c r="E147" s="90">
        <v>1.36</v>
      </c>
      <c r="F147" s="90">
        <v>6.97</v>
      </c>
      <c r="G147" s="90">
        <v>12</v>
      </c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</row>
    <row r="148" spans="1:22" ht="12.75">
      <c r="A148" s="91">
        <v>42908</v>
      </c>
      <c r="B148" s="90">
        <v>1.34</v>
      </c>
      <c r="C148" s="90">
        <v>3.08</v>
      </c>
      <c r="D148" s="90">
        <v>0.65</v>
      </c>
      <c r="E148" s="90">
        <v>1.1100000000000001</v>
      </c>
      <c r="F148" s="90">
        <v>3.55</v>
      </c>
      <c r="G148" s="90">
        <v>12</v>
      </c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</row>
    <row r="149" spans="1:22" ht="12.75">
      <c r="A149" s="91">
        <v>42908</v>
      </c>
      <c r="B149" s="90">
        <v>0.71</v>
      </c>
      <c r="C149" s="90">
        <v>3.23</v>
      </c>
      <c r="D149" s="90">
        <v>2.06</v>
      </c>
      <c r="E149" s="90">
        <v>1.1399999999999999</v>
      </c>
      <c r="F149" s="90">
        <v>1.8</v>
      </c>
      <c r="G149" s="90">
        <v>16</v>
      </c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</row>
    <row r="150" spans="1:22" ht="12.75">
      <c r="A150" s="91">
        <v>42908</v>
      </c>
      <c r="B150" s="90">
        <v>1.32</v>
      </c>
      <c r="C150" s="90">
        <v>3.01</v>
      </c>
      <c r="D150" s="90">
        <v>0.81</v>
      </c>
      <c r="E150" s="90">
        <v>2.09</v>
      </c>
      <c r="F150" s="90">
        <v>3.11</v>
      </c>
      <c r="G150" s="90">
        <v>15</v>
      </c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</row>
    <row r="151" spans="1:22" ht="12.75">
      <c r="A151" s="91">
        <v>42908</v>
      </c>
      <c r="B151" s="90">
        <v>2</v>
      </c>
      <c r="C151" s="90">
        <v>4.54</v>
      </c>
      <c r="D151" s="90">
        <v>0.55000000000000004</v>
      </c>
      <c r="E151" s="90">
        <v>1.2385999999999999</v>
      </c>
      <c r="F151" s="90">
        <v>34.020000000000003</v>
      </c>
      <c r="G151" s="90">
        <v>15</v>
      </c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</row>
    <row r="152" spans="1:22" ht="12.75">
      <c r="A152" s="91">
        <v>42908</v>
      </c>
      <c r="B152" s="90">
        <v>0.49</v>
      </c>
      <c r="C152" s="90">
        <v>2.0499999999999998</v>
      </c>
      <c r="D152" s="90">
        <v>1.39</v>
      </c>
      <c r="E152" s="90">
        <v>1.49</v>
      </c>
      <c r="F152" s="90">
        <v>3.48</v>
      </c>
      <c r="G152" s="90">
        <v>12</v>
      </c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</row>
    <row r="153" spans="1:22" ht="12.75">
      <c r="A153" s="91">
        <v>42908</v>
      </c>
      <c r="B153" s="90">
        <v>7.0000000000000007E-2</v>
      </c>
      <c r="C153" s="90">
        <v>0.24</v>
      </c>
      <c r="D153" s="90">
        <v>1.21</v>
      </c>
      <c r="E153" s="90">
        <v>1.34</v>
      </c>
      <c r="F153" s="90">
        <v>0.79</v>
      </c>
      <c r="G153" s="90">
        <v>10</v>
      </c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</row>
    <row r="154" spans="1:22" ht="12.75">
      <c r="A154" s="91">
        <v>42908</v>
      </c>
      <c r="B154" s="90">
        <v>-0.11</v>
      </c>
      <c r="C154" s="90">
        <v>-0.37</v>
      </c>
      <c r="D154" s="90">
        <v>1.26</v>
      </c>
      <c r="E154" s="90">
        <v>1.7990999999999999</v>
      </c>
      <c r="F154" s="90">
        <v>1.39</v>
      </c>
      <c r="G154" s="90">
        <v>14</v>
      </c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</row>
    <row r="155" spans="1:22" ht="12.75">
      <c r="A155" s="91">
        <v>42908</v>
      </c>
      <c r="B155" s="90">
        <v>3.03</v>
      </c>
      <c r="C155" s="90">
        <v>5.68</v>
      </c>
      <c r="D155" s="90">
        <v>0.28000000000000003</v>
      </c>
      <c r="E155" s="90">
        <v>2.3304</v>
      </c>
      <c r="F155" s="90">
        <v>8.4700000000000006</v>
      </c>
      <c r="G155" s="90">
        <v>15</v>
      </c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</row>
    <row r="156" spans="1:22" ht="12.75">
      <c r="A156" s="91">
        <v>42908</v>
      </c>
      <c r="B156" s="90">
        <v>-1.66</v>
      </c>
      <c r="C156" s="90">
        <v>-2.81</v>
      </c>
      <c r="D156" s="90">
        <v>0.54</v>
      </c>
      <c r="E156" s="90">
        <v>1.7622</v>
      </c>
      <c r="F156" s="90">
        <v>-0.74</v>
      </c>
      <c r="G156" s="90">
        <v>12</v>
      </c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</row>
    <row r="157" spans="1:22" ht="12.75">
      <c r="A157" s="91">
        <v>42908</v>
      </c>
      <c r="B157" s="90">
        <v>0.69</v>
      </c>
      <c r="C157" s="90">
        <v>1.46</v>
      </c>
      <c r="D157" s="90">
        <v>0.73</v>
      </c>
      <c r="E157" s="90">
        <v>1.05</v>
      </c>
      <c r="F157" s="90">
        <v>1.83</v>
      </c>
      <c r="G157" s="90">
        <v>12</v>
      </c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</row>
    <row r="158" spans="1:22" ht="12.75">
      <c r="A158" s="91">
        <v>42908</v>
      </c>
      <c r="B158" s="90">
        <v>-3.06</v>
      </c>
      <c r="C158" s="90">
        <v>-12.37</v>
      </c>
      <c r="D158" s="90">
        <v>2.54</v>
      </c>
      <c r="E158" s="90">
        <v>3.51</v>
      </c>
      <c r="F158" s="90">
        <v>-1.07</v>
      </c>
      <c r="G158" s="90">
        <v>11</v>
      </c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</row>
    <row r="159" spans="1:22" ht="12.75">
      <c r="A159" s="91">
        <v>42908</v>
      </c>
      <c r="B159" s="90">
        <v>1.24</v>
      </c>
      <c r="C159" s="90">
        <v>4.47</v>
      </c>
      <c r="D159" s="90">
        <v>2.16</v>
      </c>
      <c r="E159" s="90">
        <v>0.59</v>
      </c>
      <c r="F159" s="90">
        <v>2.67</v>
      </c>
      <c r="G159" s="90">
        <v>12</v>
      </c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</row>
    <row r="160" spans="1:22" ht="12.75">
      <c r="A160" s="91">
        <v>42908</v>
      </c>
      <c r="B160" s="90">
        <v>1.19</v>
      </c>
      <c r="C160" s="90">
        <v>3.59</v>
      </c>
      <c r="D160" s="90">
        <v>0.89</v>
      </c>
      <c r="E160" s="90">
        <v>1.46</v>
      </c>
      <c r="F160" s="90">
        <v>5.65</v>
      </c>
      <c r="G160" s="90">
        <v>17</v>
      </c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</row>
    <row r="161" spans="1:22" ht="12.75">
      <c r="A161" s="91">
        <v>42908</v>
      </c>
      <c r="B161" s="90">
        <v>3.05</v>
      </c>
      <c r="C161" s="90">
        <v>6.38</v>
      </c>
      <c r="D161" s="90">
        <v>0.41</v>
      </c>
      <c r="E161" s="90">
        <v>1.07</v>
      </c>
      <c r="F161" s="90">
        <v>15.39</v>
      </c>
      <c r="G161" s="90">
        <v>18</v>
      </c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</row>
    <row r="162" spans="1:22" ht="12.75">
      <c r="A162" s="89">
        <v>43007</v>
      </c>
      <c r="B162" s="90">
        <v>0.11</v>
      </c>
      <c r="C162" s="90">
        <v>0.14000000000000001</v>
      </c>
      <c r="D162" s="90">
        <v>0.75</v>
      </c>
      <c r="E162" s="90">
        <v>1.51</v>
      </c>
      <c r="F162" s="90">
        <v>1.1599999999999999</v>
      </c>
      <c r="G162" s="90">
        <v>13</v>
      </c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</row>
    <row r="163" spans="1:22" ht="12.75">
      <c r="A163" s="91">
        <v>43007</v>
      </c>
      <c r="B163" s="90">
        <v>-0.56000000000000005</v>
      </c>
      <c r="C163" s="90">
        <v>-1.94</v>
      </c>
      <c r="D163" s="90">
        <v>1.1200000000000001</v>
      </c>
      <c r="E163" s="90">
        <v>1.36</v>
      </c>
      <c r="F163" s="90">
        <v>0.56999999999999995</v>
      </c>
      <c r="G163" s="90">
        <v>12</v>
      </c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</row>
    <row r="164" spans="1:22" ht="12.75">
      <c r="A164" s="91">
        <v>43007</v>
      </c>
      <c r="B164" s="90">
        <v>-0.16</v>
      </c>
      <c r="C164" s="90">
        <v>-0.36</v>
      </c>
      <c r="D164" s="90">
        <v>0.69</v>
      </c>
      <c r="E164" s="90">
        <v>0.96</v>
      </c>
      <c r="F164" s="90">
        <v>-0.3</v>
      </c>
      <c r="G164" s="90">
        <v>12</v>
      </c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</row>
    <row r="165" spans="1:22" ht="12.75">
      <c r="A165" s="91">
        <v>43007</v>
      </c>
      <c r="B165" s="90">
        <v>1.29</v>
      </c>
      <c r="C165" s="90">
        <v>6</v>
      </c>
      <c r="D165" s="90">
        <v>1.91</v>
      </c>
      <c r="E165" s="90">
        <v>1.2</v>
      </c>
      <c r="F165" s="90">
        <v>13.91</v>
      </c>
      <c r="G165" s="90">
        <v>18</v>
      </c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</row>
    <row r="166" spans="1:22" ht="12.75">
      <c r="A166" s="91">
        <v>43007</v>
      </c>
      <c r="B166" s="90">
        <v>2.74</v>
      </c>
      <c r="C166" s="90">
        <v>5.78</v>
      </c>
      <c r="D166" s="90">
        <v>0.74</v>
      </c>
      <c r="E166" s="90">
        <v>2.2599999999999998</v>
      </c>
      <c r="F166" s="90">
        <v>5.23</v>
      </c>
      <c r="G166" s="90">
        <v>15</v>
      </c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</row>
    <row r="167" spans="1:22" ht="12.75">
      <c r="A167" s="91">
        <v>43007</v>
      </c>
      <c r="B167" s="90">
        <v>2.54</v>
      </c>
      <c r="C167" s="90">
        <v>5.88</v>
      </c>
      <c r="D167" s="90">
        <v>0.56999999999999995</v>
      </c>
      <c r="E167" s="90">
        <v>1.6008</v>
      </c>
      <c r="F167" s="90">
        <v>20.45</v>
      </c>
      <c r="G167" s="90">
        <v>15</v>
      </c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</row>
    <row r="168" spans="1:22" ht="12.75">
      <c r="A168" s="91">
        <v>43007</v>
      </c>
      <c r="B168" s="90">
        <v>0.3</v>
      </c>
      <c r="C168" s="90">
        <v>1.33</v>
      </c>
      <c r="D168" s="90">
        <v>1.42</v>
      </c>
      <c r="E168" s="90">
        <v>1.43</v>
      </c>
      <c r="F168" s="90">
        <v>2.2200000000000002</v>
      </c>
      <c r="G168" s="90">
        <v>10</v>
      </c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</row>
    <row r="169" spans="1:22" ht="12.75">
      <c r="A169" s="91">
        <v>43007</v>
      </c>
      <c r="B169" s="90">
        <v>0.52</v>
      </c>
      <c r="C169" s="90">
        <v>1.7</v>
      </c>
      <c r="D169" s="90">
        <v>1.1599999999999999</v>
      </c>
      <c r="E169" s="90">
        <v>1.35</v>
      </c>
      <c r="F169" s="90">
        <v>1.89</v>
      </c>
      <c r="G169" s="90">
        <v>10</v>
      </c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</row>
    <row r="170" spans="1:22" ht="12.75">
      <c r="A170" s="91">
        <v>43007</v>
      </c>
      <c r="B170" s="90">
        <v>0.34</v>
      </c>
      <c r="C170" s="90">
        <v>1.1200000000000001</v>
      </c>
      <c r="D170" s="90">
        <v>1.2</v>
      </c>
      <c r="E170" s="90">
        <v>1.5907</v>
      </c>
      <c r="F170" s="90">
        <v>2.02</v>
      </c>
      <c r="G170" s="90">
        <v>14</v>
      </c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</row>
    <row r="171" spans="1:22" ht="12.75">
      <c r="A171" s="91">
        <v>43007</v>
      </c>
      <c r="B171" s="90">
        <v>0.67</v>
      </c>
      <c r="C171" s="90">
        <v>1.28</v>
      </c>
      <c r="D171" s="90">
        <v>0.28999999999999998</v>
      </c>
      <c r="E171" s="90">
        <v>2.1387</v>
      </c>
      <c r="F171" s="90">
        <v>3.81</v>
      </c>
      <c r="G171" s="90">
        <v>15</v>
      </c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</row>
    <row r="172" spans="1:22" ht="12.75">
      <c r="A172" s="91">
        <v>43007</v>
      </c>
      <c r="B172" s="90">
        <v>0.54</v>
      </c>
      <c r="C172" s="90">
        <v>0.91</v>
      </c>
      <c r="D172" s="90">
        <v>0.56999999999999995</v>
      </c>
      <c r="E172" s="90">
        <v>1.821</v>
      </c>
      <c r="F172" s="90">
        <v>5.4</v>
      </c>
      <c r="G172" s="90">
        <v>12</v>
      </c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</row>
    <row r="173" spans="1:22" ht="12.75">
      <c r="A173" s="91">
        <v>43007</v>
      </c>
      <c r="B173" s="90">
        <v>1.6</v>
      </c>
      <c r="C173" s="90">
        <v>3.36</v>
      </c>
      <c r="D173" s="90">
        <v>0.73</v>
      </c>
      <c r="E173" s="90">
        <v>1.0199</v>
      </c>
      <c r="F173" s="90">
        <v>3.54</v>
      </c>
      <c r="G173" s="90">
        <v>12</v>
      </c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</row>
    <row r="174" spans="1:22" ht="12.75">
      <c r="A174" s="91">
        <v>43007</v>
      </c>
      <c r="B174" s="90">
        <v>-3.24</v>
      </c>
      <c r="C174" s="90">
        <v>-14.74</v>
      </c>
      <c r="D174" s="90">
        <v>2.94</v>
      </c>
      <c r="E174" s="90">
        <v>2.75</v>
      </c>
      <c r="F174" s="90">
        <v>-1.1000000000000001</v>
      </c>
      <c r="G174" s="90">
        <v>11</v>
      </c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</row>
    <row r="175" spans="1:22" ht="12.75">
      <c r="A175" s="91">
        <v>43007</v>
      </c>
      <c r="B175" s="90">
        <v>0.64</v>
      </c>
      <c r="C175" s="90">
        <v>2.19</v>
      </c>
      <c r="D175" s="90">
        <v>2.52</v>
      </c>
      <c r="E175" s="90">
        <v>0.66</v>
      </c>
      <c r="F175" s="90">
        <v>2.02</v>
      </c>
      <c r="G175" s="90">
        <v>12</v>
      </c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</row>
    <row r="176" spans="1:22" ht="12.75">
      <c r="A176" s="91">
        <v>43007</v>
      </c>
      <c r="B176" s="90">
        <v>1.1399999999999999</v>
      </c>
      <c r="C176" s="90">
        <v>3.27</v>
      </c>
      <c r="D176" s="90">
        <v>0.84</v>
      </c>
      <c r="E176" s="90">
        <v>1.47</v>
      </c>
      <c r="F176" s="90">
        <v>5.35</v>
      </c>
      <c r="G176" s="90">
        <v>17</v>
      </c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</row>
    <row r="177" spans="1:22" ht="12.75">
      <c r="A177" s="91">
        <v>43007</v>
      </c>
      <c r="B177" s="90">
        <v>3.05</v>
      </c>
      <c r="C177" s="90">
        <v>6.41</v>
      </c>
      <c r="D177" s="90">
        <v>0.38</v>
      </c>
      <c r="E177" s="90">
        <v>1.19</v>
      </c>
      <c r="F177" s="90">
        <v>15.57</v>
      </c>
      <c r="G177" s="90">
        <v>18</v>
      </c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</row>
    <row r="178" spans="1:22" ht="12.75">
      <c r="A178" s="92">
        <v>43100</v>
      </c>
      <c r="B178" s="90">
        <v>2.42</v>
      </c>
      <c r="C178" s="90">
        <v>4.99</v>
      </c>
      <c r="D178" s="90">
        <v>0.69</v>
      </c>
      <c r="E178" s="90">
        <v>1.33</v>
      </c>
      <c r="F178" s="93">
        <v>2.87</v>
      </c>
      <c r="G178" s="90">
        <v>13</v>
      </c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</row>
    <row r="179" spans="1:22" ht="12.75">
      <c r="A179" s="91">
        <v>43100</v>
      </c>
      <c r="B179" s="90">
        <v>2.88</v>
      </c>
      <c r="C179" s="90">
        <v>9.4600000000000009</v>
      </c>
      <c r="D179" s="90">
        <v>1.05</v>
      </c>
      <c r="E179" s="90">
        <v>1.31</v>
      </c>
      <c r="F179" s="90">
        <v>7.67</v>
      </c>
      <c r="G179" s="90">
        <v>12</v>
      </c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</row>
    <row r="180" spans="1:22" ht="12.75">
      <c r="A180" s="91">
        <v>43100</v>
      </c>
      <c r="B180" s="90">
        <v>0.99</v>
      </c>
      <c r="C180" s="90">
        <v>2.2999999999999998</v>
      </c>
      <c r="D180" s="90">
        <v>0.68</v>
      </c>
      <c r="E180" s="90">
        <v>0.88</v>
      </c>
      <c r="F180" s="90">
        <v>1.1499999999999999</v>
      </c>
      <c r="G180" s="90">
        <v>12</v>
      </c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</row>
    <row r="181" spans="1:22" ht="12.75">
      <c r="A181" s="91">
        <v>43100</v>
      </c>
      <c r="B181" s="90">
        <v>0.38</v>
      </c>
      <c r="C181" s="90">
        <v>1.97</v>
      </c>
      <c r="D181" s="90">
        <v>2.2000000000000002</v>
      </c>
      <c r="E181" s="90">
        <v>0.76</v>
      </c>
      <c r="F181" s="90">
        <v>3.08</v>
      </c>
      <c r="G181" s="90">
        <v>18</v>
      </c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</row>
    <row r="182" spans="1:22" ht="12.75">
      <c r="A182" s="91">
        <v>43100</v>
      </c>
      <c r="B182" s="90">
        <v>4.47</v>
      </c>
      <c r="C182" s="90">
        <v>9.2799999999999994</v>
      </c>
      <c r="D182" s="90">
        <v>0.62</v>
      </c>
      <c r="E182" s="90">
        <v>2.39</v>
      </c>
      <c r="F182" s="90">
        <v>10.55</v>
      </c>
      <c r="G182" s="90">
        <v>15</v>
      </c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</row>
    <row r="183" spans="1:22" ht="12.75">
      <c r="A183" s="91">
        <v>43100</v>
      </c>
      <c r="B183" s="90">
        <v>1.0900000000000001</v>
      </c>
      <c r="C183" s="90">
        <v>2.4300000000000002</v>
      </c>
      <c r="D183" s="90">
        <v>0.42</v>
      </c>
      <c r="E183" s="90">
        <v>1.62</v>
      </c>
      <c r="F183" s="90">
        <v>66.06</v>
      </c>
      <c r="G183" s="90">
        <v>15</v>
      </c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</row>
    <row r="184" spans="1:22" ht="12.75">
      <c r="A184" s="91">
        <v>43100</v>
      </c>
      <c r="B184" s="90">
        <v>1.1000000000000001</v>
      </c>
      <c r="C184" s="90">
        <v>5.3</v>
      </c>
      <c r="D184" s="90">
        <v>1.44</v>
      </c>
      <c r="E184" s="90">
        <v>1.41</v>
      </c>
      <c r="F184" s="90">
        <v>4.29</v>
      </c>
      <c r="G184" s="90">
        <v>10</v>
      </c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</row>
    <row r="185" spans="1:22" ht="12.75">
      <c r="A185" s="91">
        <v>43100</v>
      </c>
      <c r="B185" s="90">
        <v>-0.87</v>
      </c>
      <c r="C185" s="90">
        <v>-3.44</v>
      </c>
      <c r="D185" s="90">
        <v>1.2</v>
      </c>
      <c r="E185" s="90">
        <v>1.54</v>
      </c>
      <c r="F185" s="90">
        <v>0.47</v>
      </c>
      <c r="G185" s="90">
        <v>10</v>
      </c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</row>
    <row r="186" spans="1:22" ht="12.75">
      <c r="A186" s="91">
        <v>43100</v>
      </c>
      <c r="B186" s="90">
        <v>1.1200000000000001</v>
      </c>
      <c r="C186" s="90">
        <v>3.73</v>
      </c>
      <c r="D186" s="90">
        <v>1.23</v>
      </c>
      <c r="E186" s="90">
        <v>1.46</v>
      </c>
      <c r="F186" s="90">
        <v>3.16</v>
      </c>
      <c r="G186" s="90">
        <v>14</v>
      </c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</row>
    <row r="187" spans="1:22" ht="12.75">
      <c r="A187" s="91">
        <v>43100</v>
      </c>
      <c r="B187" s="90">
        <v>5.7</v>
      </c>
      <c r="C187" s="90">
        <v>10.33</v>
      </c>
      <c r="D187" s="90">
        <v>0.28999999999999998</v>
      </c>
      <c r="E187" s="90">
        <v>2.37</v>
      </c>
      <c r="F187" s="90">
        <v>18.37</v>
      </c>
      <c r="G187" s="90">
        <v>15</v>
      </c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</row>
    <row r="188" spans="1:22" ht="12.75">
      <c r="A188" s="91">
        <v>43100</v>
      </c>
      <c r="B188" s="90">
        <v>1.56</v>
      </c>
      <c r="C188" s="90">
        <v>2.5299999999999998</v>
      </c>
      <c r="D188" s="90">
        <v>0.51</v>
      </c>
      <c r="E188" s="90">
        <v>1.62</v>
      </c>
      <c r="F188" s="90">
        <v>1.86</v>
      </c>
      <c r="G188" s="90">
        <v>12</v>
      </c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</row>
    <row r="189" spans="1:22" ht="12.75">
      <c r="A189" s="91">
        <v>43100</v>
      </c>
      <c r="B189" s="90">
        <v>1.07</v>
      </c>
      <c r="C189" s="90">
        <v>1.75</v>
      </c>
      <c r="D189" s="90">
        <v>0.4</v>
      </c>
      <c r="E189" s="90">
        <v>2.2599999999999998</v>
      </c>
      <c r="F189" s="90">
        <v>3.41</v>
      </c>
      <c r="G189" s="90">
        <v>12</v>
      </c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</row>
    <row r="190" spans="1:22" ht="12.75">
      <c r="A190" s="91">
        <v>43100</v>
      </c>
      <c r="B190" s="90">
        <v>-13.97</v>
      </c>
      <c r="C190" s="90">
        <v>-113.91</v>
      </c>
      <c r="D190" s="90">
        <v>5.87</v>
      </c>
      <c r="E190" s="90">
        <v>0.85</v>
      </c>
      <c r="F190" s="90">
        <v>-4.53</v>
      </c>
      <c r="G190" s="90">
        <v>11</v>
      </c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</row>
    <row r="191" spans="1:22" ht="12.75">
      <c r="A191" s="91">
        <v>43100</v>
      </c>
      <c r="B191" s="90">
        <v>-0.09</v>
      </c>
      <c r="C191" s="90">
        <v>0.33</v>
      </c>
      <c r="D191" s="90">
        <v>2.08</v>
      </c>
      <c r="E191" s="90">
        <v>0.42</v>
      </c>
      <c r="F191" s="90">
        <v>1.4</v>
      </c>
      <c r="G191" s="90">
        <v>12</v>
      </c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</row>
    <row r="192" spans="1:22" ht="12.75">
      <c r="A192" s="91">
        <v>43100</v>
      </c>
      <c r="B192" s="90">
        <v>1.01</v>
      </c>
      <c r="C192" s="90">
        <v>2.86</v>
      </c>
      <c r="D192" s="90">
        <v>0.79</v>
      </c>
      <c r="E192" s="90">
        <v>1.5</v>
      </c>
      <c r="F192" s="90">
        <v>4.9400000000000004</v>
      </c>
      <c r="G192" s="90">
        <v>17</v>
      </c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</row>
    <row r="193" spans="1:22" ht="12.75">
      <c r="A193" s="91">
        <v>43100</v>
      </c>
      <c r="B193" s="90">
        <v>2.13</v>
      </c>
      <c r="C193" s="90">
        <v>4.55</v>
      </c>
      <c r="D193" s="90">
        <v>0.38</v>
      </c>
      <c r="E193" s="90">
        <v>1.05</v>
      </c>
      <c r="F193" s="90">
        <v>12.62</v>
      </c>
      <c r="G193" s="90">
        <v>18</v>
      </c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</row>
    <row r="195" spans="1:22" ht="12.75"/>
    <row r="196" spans="1:22" ht="12.75"/>
    <row r="197" spans="1:22" ht="12.75">
      <c r="A197" s="1"/>
    </row>
    <row r="198" spans="1:22" ht="12.7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W23"/>
  <sheetViews>
    <sheetView workbookViewId="0"/>
  </sheetViews>
  <sheetFormatPr defaultColWidth="14.42578125" defaultRowHeight="15.75" customHeight="1"/>
  <cols>
    <col min="1" max="1" width="33.85546875" customWidth="1"/>
  </cols>
  <sheetData>
    <row r="1" spans="1:23" ht="15.75" customHeight="1">
      <c r="A1" s="20" t="s">
        <v>598</v>
      </c>
      <c r="B1" s="20" t="s">
        <v>599</v>
      </c>
      <c r="C1" s="20" t="s">
        <v>600</v>
      </c>
      <c r="D1" s="20" t="s">
        <v>601</v>
      </c>
      <c r="E1" s="20" t="s">
        <v>602</v>
      </c>
      <c r="F1" s="20" t="s">
        <v>603</v>
      </c>
      <c r="G1" s="20" t="s">
        <v>779</v>
      </c>
      <c r="H1" s="20" t="s">
        <v>605</v>
      </c>
      <c r="I1" s="21"/>
      <c r="J1" s="21"/>
      <c r="K1" s="20" t="s">
        <v>780</v>
      </c>
      <c r="L1" s="20"/>
      <c r="M1" s="20" t="s">
        <v>781</v>
      </c>
      <c r="N1" s="20"/>
      <c r="O1" s="20" t="s">
        <v>782</v>
      </c>
      <c r="P1" s="20"/>
      <c r="Q1" s="20" t="s">
        <v>783</v>
      </c>
      <c r="R1" s="20"/>
      <c r="S1" s="20" t="s">
        <v>784</v>
      </c>
      <c r="T1" s="22"/>
      <c r="U1" s="22" t="s">
        <v>785</v>
      </c>
      <c r="V1" s="1" t="s">
        <v>776</v>
      </c>
      <c r="W1" s="1"/>
    </row>
    <row r="2" spans="1:23" ht="15.75" customHeight="1">
      <c r="A2" s="23"/>
      <c r="B2" s="23"/>
      <c r="C2" s="24"/>
      <c r="D2" s="25"/>
      <c r="E2" s="23"/>
      <c r="F2" s="23"/>
      <c r="G2" s="26"/>
      <c r="H2" s="23"/>
      <c r="I2" s="23"/>
      <c r="J2" s="23"/>
      <c r="K2" s="27"/>
      <c r="L2" s="27"/>
      <c r="M2" s="27"/>
      <c r="N2" s="27"/>
      <c r="O2" s="28"/>
      <c r="P2" s="27"/>
      <c r="Q2" s="27"/>
      <c r="R2" s="27"/>
      <c r="S2" s="27"/>
      <c r="T2" s="29"/>
      <c r="U2" s="29"/>
    </row>
    <row r="3" spans="1:23" ht="15.75" customHeight="1">
      <c r="A3" s="23"/>
      <c r="B3" s="24"/>
      <c r="C3" s="24"/>
      <c r="D3" s="25"/>
      <c r="E3" s="23"/>
      <c r="F3" s="23"/>
      <c r="G3" s="26"/>
      <c r="H3" s="23"/>
      <c r="I3" s="23"/>
      <c r="J3" s="23"/>
      <c r="K3" s="27"/>
      <c r="L3" s="27"/>
      <c r="M3" s="27"/>
      <c r="N3" s="27"/>
      <c r="O3" s="28"/>
      <c r="P3" s="27"/>
      <c r="Q3" s="27"/>
      <c r="R3" s="27"/>
      <c r="S3" s="27"/>
      <c r="T3" s="29"/>
      <c r="U3" s="29"/>
    </row>
    <row r="4" spans="1:23" ht="15.75" customHeight="1">
      <c r="A4" s="23"/>
      <c r="B4" s="24"/>
      <c r="C4" s="24"/>
      <c r="D4" s="25"/>
      <c r="E4" s="23"/>
      <c r="F4" s="23"/>
      <c r="G4" s="26"/>
      <c r="H4" s="23"/>
      <c r="I4" s="23"/>
      <c r="J4" s="23"/>
      <c r="K4" s="27"/>
      <c r="L4" s="27"/>
      <c r="M4" s="27"/>
      <c r="N4" s="27"/>
      <c r="O4" s="28"/>
      <c r="P4" s="27"/>
      <c r="Q4" s="27"/>
      <c r="R4" s="27"/>
      <c r="S4" s="27"/>
      <c r="T4" s="29"/>
      <c r="U4" s="29"/>
    </row>
    <row r="5" spans="1:23" ht="15.75" customHeight="1">
      <c r="A5" s="23"/>
      <c r="B5" s="24"/>
      <c r="C5" s="24"/>
      <c r="D5" s="25"/>
      <c r="E5" s="23"/>
      <c r="F5" s="23"/>
      <c r="G5" s="26"/>
      <c r="H5" s="23"/>
      <c r="I5" s="23"/>
      <c r="J5" s="23"/>
      <c r="K5" s="27"/>
      <c r="L5" s="27"/>
      <c r="M5" s="27"/>
      <c r="N5" s="27"/>
      <c r="O5" s="28"/>
      <c r="P5" s="27"/>
      <c r="Q5" s="27"/>
      <c r="R5" s="27"/>
      <c r="S5" s="27"/>
      <c r="T5" s="29"/>
      <c r="U5" s="29"/>
    </row>
    <row r="6" spans="1:23" ht="15.75" customHeight="1">
      <c r="A6" s="23" t="s">
        <v>483</v>
      </c>
      <c r="B6" s="30">
        <v>42881</v>
      </c>
      <c r="C6" s="24">
        <v>44707</v>
      </c>
      <c r="D6" s="25">
        <v>7136285194</v>
      </c>
      <c r="E6" s="23" t="s">
        <v>484</v>
      </c>
      <c r="F6" s="23" t="s">
        <v>332</v>
      </c>
      <c r="G6" s="26" t="s">
        <v>380</v>
      </c>
      <c r="H6" s="23" t="s">
        <v>485</v>
      </c>
      <c r="I6" s="23" t="s">
        <v>16</v>
      </c>
      <c r="J6" s="23" t="s">
        <v>16</v>
      </c>
      <c r="K6" s="27">
        <v>4.8159999999999998</v>
      </c>
      <c r="L6" s="27">
        <f>AVERAGE(K6:K7)</f>
        <v>7.4224999999999994</v>
      </c>
      <c r="M6" s="27">
        <v>14.557</v>
      </c>
      <c r="N6" s="27">
        <f>AVERAGE(M6:M7)</f>
        <v>14.944500000000001</v>
      </c>
      <c r="O6" s="27">
        <v>1.546</v>
      </c>
      <c r="P6" s="27">
        <f>AVERAGE(O6:O7)</f>
        <v>1.3125</v>
      </c>
      <c r="Q6" s="27">
        <f>38823/84697*100</f>
        <v>45.837514906076962</v>
      </c>
      <c r="R6" s="27">
        <f>AVERAGE(Q6:Q7)</f>
        <v>40.271737761713311</v>
      </c>
      <c r="S6" s="27">
        <v>1.28</v>
      </c>
      <c r="T6" s="31">
        <f>AVERAGE(S6:S7)</f>
        <v>0.92</v>
      </c>
      <c r="U6" s="29" t="s">
        <v>786</v>
      </c>
    </row>
    <row r="7" spans="1:23" ht="15.75" customHeight="1">
      <c r="A7" s="23" t="s">
        <v>689</v>
      </c>
      <c r="B7" s="30">
        <v>42906</v>
      </c>
      <c r="C7" s="24">
        <v>44732</v>
      </c>
      <c r="D7" s="25">
        <v>6931880019</v>
      </c>
      <c r="E7" s="23" t="s">
        <v>690</v>
      </c>
      <c r="F7" s="23" t="s">
        <v>61</v>
      </c>
      <c r="G7" s="26" t="s">
        <v>380</v>
      </c>
      <c r="H7" s="23" t="s">
        <v>691</v>
      </c>
      <c r="I7" s="23" t="s">
        <v>16</v>
      </c>
      <c r="J7" s="23" t="s">
        <v>16</v>
      </c>
      <c r="K7" s="27">
        <v>10.029</v>
      </c>
      <c r="L7" s="27"/>
      <c r="M7" s="27">
        <v>15.332000000000001</v>
      </c>
      <c r="N7" s="27"/>
      <c r="O7" s="27">
        <v>1.079</v>
      </c>
      <c r="P7" s="27"/>
      <c r="Q7" s="27">
        <f>15651/45096*100</f>
        <v>34.705960617349653</v>
      </c>
      <c r="R7" s="27"/>
      <c r="S7" s="27">
        <v>0.56000000000000005</v>
      </c>
      <c r="T7" s="29"/>
      <c r="U7" s="29" t="s">
        <v>786</v>
      </c>
    </row>
    <row r="8" spans="1:23" ht="15.75" customHeight="1">
      <c r="A8" s="23" t="s">
        <v>623</v>
      </c>
      <c r="B8" s="30">
        <v>42790</v>
      </c>
      <c r="C8" s="24">
        <v>44616</v>
      </c>
      <c r="D8" s="25">
        <v>829764146</v>
      </c>
      <c r="E8" s="23" t="s">
        <v>624</v>
      </c>
      <c r="F8" s="23" t="s">
        <v>12</v>
      </c>
      <c r="G8" s="26" t="s">
        <v>205</v>
      </c>
      <c r="H8" s="23" t="s">
        <v>625</v>
      </c>
      <c r="I8" s="23" t="s">
        <v>16</v>
      </c>
      <c r="J8" s="23" t="s">
        <v>16</v>
      </c>
      <c r="K8" s="27">
        <v>11.167999999999999</v>
      </c>
      <c r="L8" s="27">
        <f>AVERAGE(K8:K9)</f>
        <v>7.9319999999999995</v>
      </c>
      <c r="M8" s="27">
        <v>24.198</v>
      </c>
      <c r="N8" s="27">
        <f>AVERAGE(M8:M9)</f>
        <v>16.948</v>
      </c>
      <c r="O8" s="27">
        <v>2.25</v>
      </c>
      <c r="P8" s="27">
        <f>AVERAGE(O8:O9)</f>
        <v>1.756</v>
      </c>
      <c r="Q8" s="27">
        <f>7562/14916*100</f>
        <v>50.697237865379464</v>
      </c>
      <c r="R8" s="27">
        <f>AVERAGE(Q8:Q9)</f>
        <v>30.004118932689732</v>
      </c>
      <c r="S8" s="27">
        <v>1.05</v>
      </c>
      <c r="T8" s="31">
        <f>AVERAGE(S8:S9)</f>
        <v>1.06</v>
      </c>
      <c r="U8" s="29" t="s">
        <v>787</v>
      </c>
    </row>
    <row r="9" spans="1:23" ht="15.75" customHeight="1">
      <c r="A9" s="23" t="s">
        <v>454</v>
      </c>
      <c r="B9" s="30">
        <v>42675</v>
      </c>
      <c r="C9" s="24">
        <v>44501</v>
      </c>
      <c r="D9" s="25">
        <v>7514474539</v>
      </c>
      <c r="E9" s="23" t="s">
        <v>455</v>
      </c>
      <c r="F9" s="23" t="s">
        <v>105</v>
      </c>
      <c r="G9" s="26" t="s">
        <v>205</v>
      </c>
      <c r="H9" s="23" t="s">
        <v>457</v>
      </c>
      <c r="I9" s="23" t="s">
        <v>16</v>
      </c>
      <c r="J9" s="23" t="s">
        <v>16</v>
      </c>
      <c r="K9" s="27">
        <v>4.6959999999999997</v>
      </c>
      <c r="L9" s="27"/>
      <c r="M9" s="27">
        <v>9.6980000000000004</v>
      </c>
      <c r="N9" s="27"/>
      <c r="O9" s="27">
        <v>1.262</v>
      </c>
      <c r="P9" s="27"/>
      <c r="Q9" s="27">
        <v>9.3109999999999999</v>
      </c>
      <c r="R9" s="27"/>
      <c r="S9" s="27">
        <v>1.07</v>
      </c>
      <c r="T9" s="29"/>
      <c r="U9" s="29" t="s">
        <v>788</v>
      </c>
    </row>
    <row r="10" spans="1:23" ht="15.75" customHeight="1">
      <c r="A10" s="23" t="s">
        <v>103</v>
      </c>
      <c r="B10" s="30">
        <v>42923</v>
      </c>
      <c r="C10" s="24">
        <v>44749</v>
      </c>
      <c r="D10" s="25">
        <v>7112412759</v>
      </c>
      <c r="E10" s="23" t="s">
        <v>109</v>
      </c>
      <c r="F10" s="25">
        <v>8875</v>
      </c>
      <c r="G10" s="26" t="s">
        <v>106</v>
      </c>
      <c r="H10" s="23" t="s">
        <v>110</v>
      </c>
      <c r="I10" s="23" t="s">
        <v>16</v>
      </c>
      <c r="J10" s="23" t="s">
        <v>16</v>
      </c>
      <c r="K10" s="27">
        <v>6.3550000000000004</v>
      </c>
      <c r="L10" s="27">
        <f>AVERAGE(K10:K12)</f>
        <v>7.3506666666666662</v>
      </c>
      <c r="M10" s="27">
        <v>14.545999999999999</v>
      </c>
      <c r="N10" s="27">
        <f>AVERAGE(M10:M12)</f>
        <v>15.119333333333335</v>
      </c>
      <c r="O10" s="27">
        <v>1.2390000000000001</v>
      </c>
      <c r="P10" s="27">
        <f>AVERAGE(O10:O12)</f>
        <v>1.7436666666666667</v>
      </c>
      <c r="Q10" s="27">
        <f>7911/16519*100</f>
        <v>47.890308130032082</v>
      </c>
      <c r="R10" s="27">
        <f>AVERAGE(Q10:Q12)</f>
        <v>44.97358290792252</v>
      </c>
      <c r="S10" s="27">
        <v>1.0900000000000001</v>
      </c>
      <c r="T10" s="31">
        <f>AVERAGE(S10:S12)</f>
        <v>0.92333333333333334</v>
      </c>
      <c r="U10" s="29" t="s">
        <v>789</v>
      </c>
    </row>
    <row r="11" spans="1:23" ht="15.75" customHeight="1">
      <c r="A11" s="23" t="s">
        <v>418</v>
      </c>
      <c r="B11" s="30">
        <v>42537</v>
      </c>
      <c r="C11" s="24">
        <v>45093</v>
      </c>
      <c r="D11" s="25">
        <v>7453273258</v>
      </c>
      <c r="E11" s="23" t="s">
        <v>419</v>
      </c>
      <c r="F11" s="23" t="s">
        <v>12</v>
      </c>
      <c r="G11" s="26" t="s">
        <v>106</v>
      </c>
      <c r="H11" s="23" t="s">
        <v>420</v>
      </c>
      <c r="I11" s="23" t="s">
        <v>16</v>
      </c>
      <c r="J11" s="23" t="s">
        <v>16</v>
      </c>
      <c r="K11" s="27">
        <v>4.7220000000000004</v>
      </c>
      <c r="L11" s="27"/>
      <c r="M11" s="27">
        <v>8.6850000000000005</v>
      </c>
      <c r="N11" s="27"/>
      <c r="O11" s="27">
        <v>2.6509999999999998</v>
      </c>
      <c r="P11" s="27"/>
      <c r="Q11" s="27">
        <f>14319/36694*100</f>
        <v>39.022728511473268</v>
      </c>
      <c r="R11" s="27"/>
      <c r="S11" s="27">
        <v>0.75</v>
      </c>
      <c r="T11" s="29"/>
      <c r="U11" s="29" t="s">
        <v>790</v>
      </c>
    </row>
    <row r="12" spans="1:23" ht="15.75" customHeight="1">
      <c r="A12" s="23" t="s">
        <v>427</v>
      </c>
      <c r="B12" s="30">
        <v>42726</v>
      </c>
      <c r="C12" s="24">
        <v>43821</v>
      </c>
      <c r="D12" s="25">
        <v>8117223789</v>
      </c>
      <c r="E12" s="23" t="s">
        <v>433</v>
      </c>
      <c r="F12" s="23" t="s">
        <v>434</v>
      </c>
      <c r="G12" s="26" t="s">
        <v>106</v>
      </c>
      <c r="H12" s="23" t="s">
        <v>435</v>
      </c>
      <c r="I12" s="23" t="s">
        <v>16</v>
      </c>
      <c r="J12" s="23" t="s">
        <v>16</v>
      </c>
      <c r="K12" s="27">
        <v>10.975</v>
      </c>
      <c r="L12" s="27"/>
      <c r="M12" s="27">
        <v>22.126999999999999</v>
      </c>
      <c r="N12" s="27"/>
      <c r="O12" s="27">
        <v>1.341</v>
      </c>
      <c r="P12" s="27"/>
      <c r="Q12" s="27">
        <f>12699/26452*100</f>
        <v>48.007712082262209</v>
      </c>
      <c r="R12" s="27"/>
      <c r="S12" s="27">
        <v>0.93</v>
      </c>
      <c r="T12" s="29"/>
      <c r="U12" s="29" t="s">
        <v>791</v>
      </c>
    </row>
    <row r="13" spans="1:23" ht="15.75" customHeight="1">
      <c r="A13" s="32" t="s">
        <v>458</v>
      </c>
      <c r="B13" s="33">
        <v>42997</v>
      </c>
      <c r="C13" s="34">
        <v>44093</v>
      </c>
      <c r="D13" s="35">
        <v>8536091512</v>
      </c>
      <c r="E13" s="32" t="s">
        <v>464</v>
      </c>
      <c r="F13" s="36">
        <v>11</v>
      </c>
      <c r="G13" s="37" t="s">
        <v>268</v>
      </c>
      <c r="H13" s="32" t="s">
        <v>466</v>
      </c>
      <c r="I13" s="32" t="s">
        <v>16</v>
      </c>
      <c r="J13" s="32" t="s">
        <v>16</v>
      </c>
      <c r="K13" s="27">
        <v>0.60899999999999999</v>
      </c>
      <c r="L13" s="27">
        <f>AVERAGE(K13:K15)</f>
        <v>2.548</v>
      </c>
      <c r="M13" s="27">
        <v>1.5860000000000001</v>
      </c>
      <c r="N13" s="27">
        <f>AVERAGE(M13:M15)</f>
        <v>6.4563333333333333</v>
      </c>
      <c r="O13" s="27">
        <v>1.194</v>
      </c>
      <c r="P13" s="27">
        <f>AVERAGE(O13:O15)</f>
        <v>1.3819999999999999</v>
      </c>
      <c r="Q13" s="27">
        <f>13345/26874*100</f>
        <v>49.657661680434622</v>
      </c>
      <c r="R13" s="27">
        <f>AVERAGE(Q13:Q15)</f>
        <v>55.76756685697611</v>
      </c>
      <c r="S13" s="27">
        <v>1.48</v>
      </c>
      <c r="T13" s="38">
        <f>AVERAGE(S13:S15)</f>
        <v>1.6933333333333334</v>
      </c>
      <c r="U13" s="39" t="s">
        <v>789</v>
      </c>
    </row>
    <row r="14" spans="1:23" ht="15.75" customHeight="1">
      <c r="A14" s="32" t="s">
        <v>629</v>
      </c>
      <c r="B14" s="33">
        <v>43006</v>
      </c>
      <c r="C14" s="34">
        <v>44832</v>
      </c>
      <c r="D14" s="35">
        <v>7704476152</v>
      </c>
      <c r="E14" s="32" t="s">
        <v>638</v>
      </c>
      <c r="F14" s="32" t="s">
        <v>434</v>
      </c>
      <c r="G14" s="37" t="s">
        <v>268</v>
      </c>
      <c r="H14" s="32" t="s">
        <v>640</v>
      </c>
      <c r="I14" s="32" t="s">
        <v>16</v>
      </c>
      <c r="J14" s="32" t="s">
        <v>16</v>
      </c>
      <c r="K14" s="27">
        <v>2.4929999999999999</v>
      </c>
      <c r="L14" s="27"/>
      <c r="M14" s="27">
        <v>9.7720000000000002</v>
      </c>
      <c r="N14" s="27"/>
      <c r="O14" s="27">
        <v>1.3260000000000001</v>
      </c>
      <c r="P14" s="27"/>
      <c r="Q14" s="27">
        <f>36106/48994*100</f>
        <v>73.694738131199742</v>
      </c>
      <c r="R14" s="27"/>
      <c r="S14" s="27">
        <v>2.82</v>
      </c>
      <c r="T14" s="39"/>
      <c r="U14" s="39" t="s">
        <v>789</v>
      </c>
    </row>
    <row r="15" spans="1:23" ht="15.75" customHeight="1">
      <c r="A15" s="32" t="s">
        <v>720</v>
      </c>
      <c r="B15" s="33">
        <v>43006</v>
      </c>
      <c r="C15" s="34">
        <v>44102</v>
      </c>
      <c r="D15" s="35">
        <v>7327170338</v>
      </c>
      <c r="E15" s="32" t="s">
        <v>721</v>
      </c>
      <c r="F15" s="32" t="s">
        <v>105</v>
      </c>
      <c r="G15" s="37" t="s">
        <v>268</v>
      </c>
      <c r="H15" s="32" t="s">
        <v>722</v>
      </c>
      <c r="I15" s="32" t="s">
        <v>16</v>
      </c>
      <c r="J15" s="32" t="s">
        <v>16</v>
      </c>
      <c r="K15" s="27">
        <v>4.5419999999999998</v>
      </c>
      <c r="L15" s="27"/>
      <c r="M15" s="27">
        <v>8.0109999999999992</v>
      </c>
      <c r="N15" s="27"/>
      <c r="O15" s="27">
        <v>1.6259999999999999</v>
      </c>
      <c r="P15" s="27"/>
      <c r="Q15" s="27">
        <f>4457/10141*100</f>
        <v>43.950300759293953</v>
      </c>
      <c r="R15" s="27"/>
      <c r="S15" s="27">
        <v>0.78</v>
      </c>
      <c r="T15" s="39"/>
      <c r="U15" s="39" t="s">
        <v>789</v>
      </c>
    </row>
    <row r="16" spans="1:23" ht="15.75" customHeight="1">
      <c r="A16" s="23" t="s">
        <v>692</v>
      </c>
      <c r="B16" s="30">
        <v>42472</v>
      </c>
      <c r="C16" s="24">
        <v>44298</v>
      </c>
      <c r="D16" s="25">
        <v>9134294502</v>
      </c>
      <c r="E16" s="23" t="s">
        <v>693</v>
      </c>
      <c r="F16" s="23" t="s">
        <v>198</v>
      </c>
      <c r="G16" s="26" t="s">
        <v>284</v>
      </c>
      <c r="H16" s="23" t="s">
        <v>694</v>
      </c>
      <c r="I16" s="23" t="s">
        <v>16</v>
      </c>
      <c r="J16" s="23" t="s">
        <v>16</v>
      </c>
      <c r="K16" s="27">
        <v>9.8930000000000007</v>
      </c>
      <c r="L16" s="27">
        <f>AVERAGE(K16:K18)</f>
        <v>6.7230000000000016</v>
      </c>
      <c r="M16" s="27">
        <v>19.596</v>
      </c>
      <c r="N16" s="27">
        <f>AVERAGE(M16:M18)</f>
        <v>14.091333333333333</v>
      </c>
      <c r="O16" s="27">
        <v>1.61</v>
      </c>
      <c r="P16" s="27">
        <f>(O16+O18)/2</f>
        <v>1.3475000000000001</v>
      </c>
      <c r="Q16" s="27">
        <f>904/1964*100</f>
        <v>46.028513238289207</v>
      </c>
      <c r="R16" s="27">
        <f>AVERAGE(Q16:Q18)</f>
        <v>51.347252383360626</v>
      </c>
      <c r="S16" s="27">
        <v>0.87</v>
      </c>
      <c r="T16" s="31">
        <f>AVERAGE(S16:S18)</f>
        <v>1.0766666666666669</v>
      </c>
      <c r="U16" s="29" t="s">
        <v>790</v>
      </c>
    </row>
    <row r="17" spans="1:21" ht="15.75" customHeight="1">
      <c r="A17" s="23" t="s">
        <v>729</v>
      </c>
      <c r="B17" s="30">
        <v>42908</v>
      </c>
      <c r="C17" s="24">
        <v>44004</v>
      </c>
      <c r="D17" s="25">
        <v>8746478846</v>
      </c>
      <c r="E17" s="23" t="s">
        <v>734</v>
      </c>
      <c r="F17" s="23" t="s">
        <v>479</v>
      </c>
      <c r="G17" s="26" t="s">
        <v>284</v>
      </c>
      <c r="H17" s="23" t="s">
        <v>735</v>
      </c>
      <c r="I17" s="23" t="s">
        <v>16</v>
      </c>
      <c r="J17" s="23" t="s">
        <v>16</v>
      </c>
      <c r="K17" s="27">
        <v>6.4779999999999998</v>
      </c>
      <c r="L17" s="27"/>
      <c r="M17" s="27">
        <v>15.125999999999999</v>
      </c>
      <c r="N17" s="27"/>
      <c r="O17" s="27">
        <v>12.866</v>
      </c>
      <c r="P17" s="27"/>
      <c r="Q17" s="27">
        <f>4311/7665*100</f>
        <v>56.242661448140893</v>
      </c>
      <c r="R17" s="27"/>
      <c r="S17" s="27">
        <v>1.29</v>
      </c>
      <c r="T17" s="29"/>
      <c r="U17" s="29" t="s">
        <v>786</v>
      </c>
    </row>
    <row r="18" spans="1:21" ht="15.75" customHeight="1">
      <c r="A18" s="23" t="s">
        <v>669</v>
      </c>
      <c r="B18" s="30">
        <v>42192</v>
      </c>
      <c r="C18" s="24">
        <v>44019</v>
      </c>
      <c r="D18" s="25">
        <v>7170782054</v>
      </c>
      <c r="E18" s="23" t="s">
        <v>670</v>
      </c>
      <c r="F18" s="23" t="s">
        <v>671</v>
      </c>
      <c r="G18" s="26" t="s">
        <v>284</v>
      </c>
      <c r="H18" s="23" t="s">
        <v>672</v>
      </c>
      <c r="I18" s="23" t="s">
        <v>16</v>
      </c>
      <c r="J18" s="23" t="s">
        <v>16</v>
      </c>
      <c r="K18" s="27">
        <v>3.798</v>
      </c>
      <c r="L18" s="27"/>
      <c r="M18" s="27">
        <v>7.5519999999999996</v>
      </c>
      <c r="N18" s="27"/>
      <c r="O18" s="27">
        <v>1.085</v>
      </c>
      <c r="P18" s="27"/>
      <c r="Q18" s="27">
        <f>5804/11211*100</f>
        <v>51.77058246365177</v>
      </c>
      <c r="R18" s="27"/>
      <c r="S18" s="27">
        <v>1.07</v>
      </c>
      <c r="T18" s="29"/>
      <c r="U18" s="29" t="s">
        <v>792</v>
      </c>
    </row>
    <row r="19" spans="1:21" ht="15.75" customHeight="1">
      <c r="A19" s="23" t="s">
        <v>748</v>
      </c>
      <c r="B19" s="30">
        <v>42787</v>
      </c>
      <c r="C19" s="24">
        <v>43882</v>
      </c>
      <c r="D19" s="25">
        <v>7156870426</v>
      </c>
      <c r="E19" s="23" t="s">
        <v>755</v>
      </c>
      <c r="F19" s="23" t="s">
        <v>105</v>
      </c>
      <c r="G19" s="26" t="s">
        <v>13</v>
      </c>
      <c r="H19" s="23" t="s">
        <v>756</v>
      </c>
      <c r="I19" s="23" t="s">
        <v>16</v>
      </c>
      <c r="J19" s="23" t="s">
        <v>16</v>
      </c>
      <c r="K19" s="27">
        <v>3.7349999999999999</v>
      </c>
      <c r="L19" s="27">
        <f>AVERAGE(K19:K20)</f>
        <v>3.8285</v>
      </c>
      <c r="M19" s="27">
        <v>16.62</v>
      </c>
      <c r="N19" s="27">
        <f>AVERAGE(M19:M20)</f>
        <v>12.416499999999999</v>
      </c>
      <c r="O19" s="27">
        <v>1.2689999999999999</v>
      </c>
      <c r="P19" s="27">
        <f>AVERAGE(O19:O20)</f>
        <v>1.109</v>
      </c>
      <c r="Q19" s="27">
        <f>44652/61425*100</f>
        <v>72.693528693528691</v>
      </c>
      <c r="R19" s="27">
        <f>AVERAGE(Q19:Q20)</f>
        <v>79.396818361888577</v>
      </c>
      <c r="S19" s="27">
        <v>4.03</v>
      </c>
      <c r="T19" s="31">
        <f>AVERAGE(S19:S20)</f>
        <v>2.5950000000000002</v>
      </c>
      <c r="U19" s="29" t="s">
        <v>787</v>
      </c>
    </row>
    <row r="20" spans="1:21" ht="15.75" customHeight="1">
      <c r="A20" s="23" t="s">
        <v>592</v>
      </c>
      <c r="B20" s="30">
        <v>42550</v>
      </c>
      <c r="C20" s="24">
        <v>44376</v>
      </c>
      <c r="D20" s="25">
        <v>7992010366</v>
      </c>
      <c r="E20" s="23" t="s">
        <v>596</v>
      </c>
      <c r="F20" s="23">
        <v>11</v>
      </c>
      <c r="G20" s="26" t="s">
        <v>13</v>
      </c>
      <c r="H20" s="23" t="s">
        <v>597</v>
      </c>
      <c r="I20" s="23" t="s">
        <v>16</v>
      </c>
      <c r="J20" s="23" t="s">
        <v>16</v>
      </c>
      <c r="K20" s="27">
        <v>3.9220000000000002</v>
      </c>
      <c r="L20" s="27"/>
      <c r="M20" s="27">
        <v>8.2129999999999992</v>
      </c>
      <c r="N20" s="27"/>
      <c r="O20" s="27">
        <v>0.94899999999999995</v>
      </c>
      <c r="P20" s="27"/>
      <c r="Q20" s="27">
        <f>4782/5554*100</f>
        <v>86.100108030248464</v>
      </c>
      <c r="R20" s="27"/>
      <c r="S20" s="27">
        <v>1.1599999999999999</v>
      </c>
      <c r="T20" s="29"/>
      <c r="U20" s="29" t="s">
        <v>790</v>
      </c>
    </row>
    <row r="21" spans="1:21" ht="15.75" customHeight="1">
      <c r="A21" s="40" t="s">
        <v>684</v>
      </c>
      <c r="B21" s="33">
        <v>42552</v>
      </c>
      <c r="C21" s="34">
        <v>44378</v>
      </c>
      <c r="D21" s="35">
        <v>9640992318</v>
      </c>
      <c r="E21" s="40" t="s">
        <v>685</v>
      </c>
      <c r="F21" s="40" t="s">
        <v>283</v>
      </c>
      <c r="G21" s="41" t="s">
        <v>410</v>
      </c>
      <c r="H21" s="40" t="s">
        <v>686</v>
      </c>
      <c r="I21" s="40" t="s">
        <v>16</v>
      </c>
      <c r="J21" s="40" t="s">
        <v>16</v>
      </c>
      <c r="K21" s="42">
        <f>(157166370012/6318389907015)*100</f>
        <v>2.4874433570094467</v>
      </c>
      <c r="L21" s="42">
        <f t="shared" ref="L21:L22" si="0">K21</f>
        <v>2.4874433570094467</v>
      </c>
      <c r="M21" s="42">
        <v>6.0109028996366183</v>
      </c>
      <c r="N21" s="42">
        <f t="shared" ref="N21:N22" si="1">M21</f>
        <v>6.0109028996366183</v>
      </c>
      <c r="O21" s="27">
        <v>2.7040000000000002</v>
      </c>
      <c r="P21" s="27">
        <f t="shared" ref="P21:P22" si="2">O21</f>
        <v>2.7040000000000002</v>
      </c>
      <c r="Q21" s="27">
        <f>6041/10711*100</f>
        <v>56.399962655214267</v>
      </c>
      <c r="R21" s="27">
        <f t="shared" ref="R21:R22" si="3">Q21</f>
        <v>56.399962655214267</v>
      </c>
      <c r="S21" s="27">
        <v>1.42</v>
      </c>
      <c r="T21" s="39"/>
      <c r="U21" s="39" t="s">
        <v>793</v>
      </c>
    </row>
    <row r="22" spans="1:21" ht="15.75" customHeight="1">
      <c r="A22" s="40" t="s">
        <v>715</v>
      </c>
      <c r="B22" s="33">
        <v>42570</v>
      </c>
      <c r="C22" s="34">
        <v>44396</v>
      </c>
      <c r="D22" s="40" t="s">
        <v>16</v>
      </c>
      <c r="E22" s="40" t="s">
        <v>716</v>
      </c>
      <c r="F22" s="40" t="s">
        <v>717</v>
      </c>
      <c r="G22" s="41" t="s">
        <v>718</v>
      </c>
      <c r="H22" s="40" t="s">
        <v>719</v>
      </c>
      <c r="I22" s="40" t="s">
        <v>16</v>
      </c>
      <c r="J22" s="40" t="s">
        <v>16</v>
      </c>
      <c r="K22" s="27">
        <v>4.67</v>
      </c>
      <c r="L22" s="27">
        <f t="shared" si="0"/>
        <v>4.67</v>
      </c>
      <c r="M22" s="27">
        <v>11.18</v>
      </c>
      <c r="N22" s="27">
        <f t="shared" si="1"/>
        <v>11.18</v>
      </c>
      <c r="O22" s="27">
        <v>1.744</v>
      </c>
      <c r="P22" s="27">
        <f t="shared" si="2"/>
        <v>1.744</v>
      </c>
      <c r="Q22" s="27">
        <f>4502/8316*100</f>
        <v>54.136604136604142</v>
      </c>
      <c r="R22" s="27">
        <f t="shared" si="3"/>
        <v>54.136604136604142</v>
      </c>
      <c r="S22" s="27">
        <v>1.17</v>
      </c>
      <c r="T22" s="39"/>
      <c r="U22" s="39" t="s">
        <v>793</v>
      </c>
    </row>
    <row r="23" spans="1:21" ht="15.75" customHeight="1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H34"/>
  <sheetViews>
    <sheetView workbookViewId="0"/>
  </sheetViews>
  <sheetFormatPr defaultColWidth="14.42578125" defaultRowHeight="15.75" customHeight="1"/>
  <cols>
    <col min="1" max="1" width="27.28515625" customWidth="1"/>
  </cols>
  <sheetData>
    <row r="1" spans="1:8">
      <c r="A1" s="44" t="s">
        <v>5</v>
      </c>
      <c r="B1" s="45">
        <v>41348</v>
      </c>
      <c r="C1" s="46" t="s">
        <v>13</v>
      </c>
    </row>
    <row r="2" spans="1:8">
      <c r="A2" s="44" t="s">
        <v>761</v>
      </c>
      <c r="B2" s="45">
        <v>41452</v>
      </c>
      <c r="C2" s="46" t="s">
        <v>13</v>
      </c>
    </row>
    <row r="3" spans="1:8">
      <c r="A3" s="44" t="s">
        <v>761</v>
      </c>
      <c r="B3" s="45">
        <v>41796</v>
      </c>
      <c r="C3" s="46" t="s">
        <v>13</v>
      </c>
    </row>
    <row r="4" spans="1:8">
      <c r="A4" s="44" t="s">
        <v>761</v>
      </c>
      <c r="B4" s="45">
        <v>41992</v>
      </c>
      <c r="C4" s="46" t="s">
        <v>13</v>
      </c>
    </row>
    <row r="5" spans="1:8" ht="15.75" customHeight="1">
      <c r="A5" s="23" t="s">
        <v>103</v>
      </c>
      <c r="B5" s="30">
        <v>42923</v>
      </c>
      <c r="C5" s="26" t="s">
        <v>106</v>
      </c>
      <c r="D5" s="27">
        <v>6.3550000000000004</v>
      </c>
      <c r="E5" s="27">
        <v>14.545999999999999</v>
      </c>
      <c r="F5" s="27">
        <v>1.2390000000000001</v>
      </c>
      <c r="G5" s="27">
        <f>7911/16519*100</f>
        <v>47.890308130032082</v>
      </c>
      <c r="H5" s="27">
        <v>1.0900000000000001</v>
      </c>
    </row>
    <row r="6" spans="1:8">
      <c r="A6" s="44" t="s">
        <v>418</v>
      </c>
      <c r="B6" s="45">
        <v>41430</v>
      </c>
      <c r="C6" s="46" t="s">
        <v>106</v>
      </c>
    </row>
    <row r="7" spans="1:8" ht="15.75" customHeight="1">
      <c r="A7" s="23" t="s">
        <v>418</v>
      </c>
      <c r="B7" s="30">
        <v>42537</v>
      </c>
      <c r="C7" s="26" t="s">
        <v>106</v>
      </c>
      <c r="D7" s="27">
        <v>4.7220000000000004</v>
      </c>
      <c r="E7" s="27">
        <v>8.6850000000000005</v>
      </c>
      <c r="F7" s="27">
        <v>2.6509999999999998</v>
      </c>
      <c r="G7" s="27">
        <f>14319/36694*100</f>
        <v>39.022728511473268</v>
      </c>
      <c r="H7" s="27">
        <v>0.75</v>
      </c>
    </row>
    <row r="8" spans="1:8" ht="15.75" customHeight="1">
      <c r="A8" s="23" t="s">
        <v>427</v>
      </c>
      <c r="B8" s="30">
        <v>42726</v>
      </c>
      <c r="C8" s="26" t="s">
        <v>106</v>
      </c>
      <c r="D8" s="27">
        <v>10.975</v>
      </c>
      <c r="E8" s="27">
        <v>22.126999999999999</v>
      </c>
      <c r="F8" s="27">
        <v>1.341</v>
      </c>
      <c r="G8" s="27">
        <f>12699/26452*100</f>
        <v>48.007712082262209</v>
      </c>
      <c r="H8" s="27">
        <v>0.93</v>
      </c>
    </row>
    <row r="9" spans="1:8">
      <c r="A9" s="44" t="s">
        <v>778</v>
      </c>
      <c r="B9" s="45">
        <v>41814</v>
      </c>
      <c r="C9" s="46" t="s">
        <v>800</v>
      </c>
    </row>
    <row r="10" spans="1:8" ht="15.75" customHeight="1">
      <c r="A10" s="23" t="s">
        <v>454</v>
      </c>
      <c r="B10" s="30">
        <v>42675</v>
      </c>
      <c r="C10" s="26" t="s">
        <v>205</v>
      </c>
      <c r="D10" s="27">
        <v>4.6959999999999997</v>
      </c>
      <c r="E10" s="27">
        <v>9.6980000000000004</v>
      </c>
      <c r="F10" s="27">
        <v>1.262</v>
      </c>
      <c r="G10" s="27">
        <v>9.3109999999999999</v>
      </c>
      <c r="H10" s="27">
        <v>1.07</v>
      </c>
    </row>
    <row r="11" spans="1:8" ht="15.75" customHeight="1">
      <c r="A11" s="32" t="s">
        <v>458</v>
      </c>
      <c r="B11" s="33">
        <v>42997</v>
      </c>
      <c r="C11" s="37" t="s">
        <v>268</v>
      </c>
      <c r="D11" s="27">
        <v>0.60899999999999999</v>
      </c>
      <c r="E11" s="27">
        <v>1.5860000000000001</v>
      </c>
      <c r="F11" s="27">
        <v>1.194</v>
      </c>
      <c r="G11" s="27">
        <f>13345/26874*100</f>
        <v>49.657661680434622</v>
      </c>
      <c r="H11" s="27">
        <v>1.48</v>
      </c>
    </row>
    <row r="12" spans="1:8">
      <c r="A12" s="44" t="s">
        <v>483</v>
      </c>
      <c r="B12" s="45">
        <v>41803</v>
      </c>
      <c r="C12" s="46" t="s">
        <v>380</v>
      </c>
    </row>
    <row r="13" spans="1:8" ht="15.75" customHeight="1">
      <c r="A13" s="23" t="s">
        <v>483</v>
      </c>
      <c r="B13" s="30">
        <v>42881</v>
      </c>
      <c r="C13" s="26" t="s">
        <v>380</v>
      </c>
      <c r="D13" s="27">
        <v>4.8159999999999998</v>
      </c>
      <c r="E13" s="27">
        <v>14.557</v>
      </c>
      <c r="F13" s="27">
        <v>1.546</v>
      </c>
      <c r="G13" s="27">
        <f>38823/84697*100</f>
        <v>45.837514906076962</v>
      </c>
      <c r="H13" s="27">
        <v>1.28</v>
      </c>
    </row>
    <row r="14" spans="1:8">
      <c r="A14" s="44" t="s">
        <v>486</v>
      </c>
      <c r="B14" s="45">
        <v>41985</v>
      </c>
      <c r="C14" s="46" t="s">
        <v>21</v>
      </c>
    </row>
    <row r="15" spans="1:8">
      <c r="A15" s="44" t="s">
        <v>592</v>
      </c>
      <c r="B15" s="45">
        <v>41464</v>
      </c>
      <c r="C15" s="46" t="s">
        <v>13</v>
      </c>
    </row>
    <row r="16" spans="1:8" ht="15.75" customHeight="1">
      <c r="A16" s="23" t="s">
        <v>592</v>
      </c>
      <c r="B16" s="30">
        <v>42550</v>
      </c>
      <c r="C16" s="26" t="s">
        <v>13</v>
      </c>
      <c r="D16" s="27">
        <v>3.9220000000000002</v>
      </c>
      <c r="E16" s="27">
        <v>8.2129999999999992</v>
      </c>
      <c r="F16" s="27">
        <v>0.94899999999999995</v>
      </c>
      <c r="G16" s="27">
        <f>4782/5554*100</f>
        <v>86.100108030248464</v>
      </c>
      <c r="H16" s="27">
        <v>1.1599999999999999</v>
      </c>
    </row>
    <row r="17" spans="1:8" ht="15.75" customHeight="1">
      <c r="A17" s="20" t="s">
        <v>598</v>
      </c>
      <c r="B17" s="20" t="s">
        <v>599</v>
      </c>
      <c r="C17" s="20" t="s">
        <v>779</v>
      </c>
      <c r="D17" s="20" t="s">
        <v>780</v>
      </c>
      <c r="E17" s="20" t="s">
        <v>781</v>
      </c>
      <c r="F17" s="20" t="s">
        <v>782</v>
      </c>
      <c r="G17" s="20" t="s">
        <v>783</v>
      </c>
      <c r="H17" s="20" t="s">
        <v>784</v>
      </c>
    </row>
    <row r="18" spans="1:8">
      <c r="A18" s="44" t="s">
        <v>806</v>
      </c>
      <c r="B18" s="45">
        <v>41544</v>
      </c>
      <c r="C18" s="46" t="s">
        <v>205</v>
      </c>
    </row>
    <row r="19" spans="1:8" ht="15.75" customHeight="1">
      <c r="A19" s="23" t="s">
        <v>623</v>
      </c>
      <c r="B19" s="30">
        <v>42790</v>
      </c>
      <c r="C19" s="26" t="s">
        <v>205</v>
      </c>
      <c r="D19" s="27">
        <v>11.167999999999999</v>
      </c>
      <c r="E19" s="27">
        <v>24.198</v>
      </c>
      <c r="F19" s="27">
        <v>2.25</v>
      </c>
      <c r="G19" s="27">
        <f>7562/14916*100</f>
        <v>50.697237865379464</v>
      </c>
      <c r="H19" s="27">
        <v>1.05</v>
      </c>
    </row>
    <row r="20" spans="1:8" ht="15.75" customHeight="1">
      <c r="A20" s="32" t="s">
        <v>629</v>
      </c>
      <c r="B20" s="33">
        <v>43006</v>
      </c>
      <c r="C20" s="37" t="s">
        <v>268</v>
      </c>
      <c r="D20" s="27">
        <v>2.4929999999999999</v>
      </c>
      <c r="E20" s="27">
        <v>9.7720000000000002</v>
      </c>
      <c r="F20" s="27">
        <v>1.3260000000000001</v>
      </c>
      <c r="G20" s="27">
        <f>36106/48994*100</f>
        <v>73.694738131199742</v>
      </c>
      <c r="H20" s="27">
        <v>2.82</v>
      </c>
    </row>
    <row r="21" spans="1:8">
      <c r="A21" s="44" t="s">
        <v>829</v>
      </c>
      <c r="B21" s="45">
        <v>41460</v>
      </c>
      <c r="C21" s="46" t="s">
        <v>410</v>
      </c>
    </row>
    <row r="22" spans="1:8" ht="15.75" customHeight="1">
      <c r="A22" s="23" t="s">
        <v>669</v>
      </c>
      <c r="B22" s="30">
        <v>42192</v>
      </c>
      <c r="C22" s="26" t="s">
        <v>284</v>
      </c>
      <c r="D22" s="27">
        <v>3.798</v>
      </c>
      <c r="E22" s="27">
        <v>7.5519999999999996</v>
      </c>
      <c r="F22" s="27">
        <v>1.085</v>
      </c>
      <c r="G22" s="27">
        <f>5804/11211*100</f>
        <v>51.77058246365177</v>
      </c>
      <c r="H22" s="27">
        <v>1.07</v>
      </c>
    </row>
    <row r="23" spans="1:8">
      <c r="A23" s="44" t="s">
        <v>673</v>
      </c>
      <c r="B23" s="45">
        <v>41436</v>
      </c>
      <c r="C23" s="46" t="s">
        <v>106</v>
      </c>
    </row>
    <row r="24" spans="1:8">
      <c r="A24" s="44" t="s">
        <v>676</v>
      </c>
      <c r="B24" s="45">
        <v>41464</v>
      </c>
      <c r="C24" s="46" t="s">
        <v>13</v>
      </c>
    </row>
    <row r="25" spans="1:8" ht="15.75" customHeight="1">
      <c r="A25" s="40" t="s">
        <v>684</v>
      </c>
      <c r="B25" s="33">
        <v>42552</v>
      </c>
      <c r="C25" s="41" t="s">
        <v>410</v>
      </c>
      <c r="D25" s="42">
        <f>(157166370012/6318389907015)*100</f>
        <v>2.4874433570094467</v>
      </c>
      <c r="E25" s="42">
        <v>6.0109028996366183</v>
      </c>
      <c r="F25" s="27">
        <v>2.7040000000000002</v>
      </c>
      <c r="G25" s="27">
        <f>6041/10711*100</f>
        <v>56.399962655214267</v>
      </c>
      <c r="H25" s="27">
        <v>1.42</v>
      </c>
    </row>
    <row r="26" spans="1:8" ht="15.75" customHeight="1">
      <c r="A26" s="23" t="s">
        <v>689</v>
      </c>
      <c r="B26" s="30">
        <v>42906</v>
      </c>
      <c r="C26" s="26" t="s">
        <v>380</v>
      </c>
      <c r="D26" s="27">
        <v>10.029</v>
      </c>
      <c r="E26" s="27">
        <v>15.332000000000001</v>
      </c>
      <c r="F26" s="27">
        <v>1.079</v>
      </c>
      <c r="G26" s="27">
        <f>15651/45096*100</f>
        <v>34.705960617349653</v>
      </c>
      <c r="H26" s="27">
        <v>0.56000000000000005</v>
      </c>
    </row>
    <row r="27" spans="1:8" ht="15.75" customHeight="1">
      <c r="A27" s="23" t="s">
        <v>692</v>
      </c>
      <c r="B27" s="30">
        <v>42472</v>
      </c>
      <c r="C27" s="26" t="s">
        <v>284</v>
      </c>
      <c r="D27" s="27">
        <v>9.8930000000000007</v>
      </c>
      <c r="E27" s="27">
        <v>19.596</v>
      </c>
      <c r="F27" s="27">
        <v>1.61</v>
      </c>
      <c r="G27" s="27">
        <f>904/1964*100</f>
        <v>46.028513238289207</v>
      </c>
      <c r="H27" s="27">
        <v>0.87</v>
      </c>
    </row>
    <row r="28" spans="1:8" ht="15">
      <c r="A28" s="44" t="s">
        <v>697</v>
      </c>
      <c r="B28" s="45">
        <v>41619</v>
      </c>
      <c r="C28" s="46" t="s">
        <v>268</v>
      </c>
    </row>
    <row r="29" spans="1:8" ht="15">
      <c r="A29" s="44" t="s">
        <v>715</v>
      </c>
      <c r="B29" s="45">
        <v>41369</v>
      </c>
      <c r="C29" s="46" t="s">
        <v>718</v>
      </c>
    </row>
    <row r="30" spans="1:8" ht="15">
      <c r="A30" s="44" t="s">
        <v>715</v>
      </c>
      <c r="B30" s="45">
        <v>41369</v>
      </c>
      <c r="C30" s="46" t="s">
        <v>718</v>
      </c>
    </row>
    <row r="31" spans="1:8" ht="12.75">
      <c r="A31" s="40" t="s">
        <v>715</v>
      </c>
      <c r="B31" s="33">
        <v>42570</v>
      </c>
      <c r="C31" s="41" t="s">
        <v>718</v>
      </c>
      <c r="D31" s="27">
        <v>4.67</v>
      </c>
      <c r="E31" s="27">
        <v>11.18</v>
      </c>
      <c r="F31" s="27">
        <v>1.744</v>
      </c>
      <c r="G31" s="27">
        <f>4502/8316*100</f>
        <v>54.136604136604142</v>
      </c>
      <c r="H31" s="27">
        <v>1.17</v>
      </c>
    </row>
    <row r="32" spans="1:8" ht="12.75">
      <c r="A32" s="32" t="s">
        <v>720</v>
      </c>
      <c r="B32" s="33">
        <v>43006</v>
      </c>
      <c r="C32" s="37" t="s">
        <v>268</v>
      </c>
      <c r="D32" s="27">
        <v>4.5419999999999998</v>
      </c>
      <c r="E32" s="27">
        <v>8.0109999999999992</v>
      </c>
      <c r="F32" s="27">
        <v>1.6259999999999999</v>
      </c>
      <c r="G32" s="27">
        <f>4457/10141*100</f>
        <v>43.950300759293953</v>
      </c>
      <c r="H32" s="27">
        <v>0.78</v>
      </c>
    </row>
    <row r="33" spans="1:8" ht="12.75">
      <c r="A33" s="23" t="s">
        <v>729</v>
      </c>
      <c r="B33" s="30">
        <v>42908</v>
      </c>
      <c r="C33" s="26" t="s">
        <v>284</v>
      </c>
      <c r="D33" s="27">
        <v>6.4779999999999998</v>
      </c>
      <c r="E33" s="27">
        <v>15.125999999999999</v>
      </c>
      <c r="F33" s="27">
        <v>12.866</v>
      </c>
      <c r="G33" s="27">
        <f>4311/7665*100</f>
        <v>56.242661448140893</v>
      </c>
      <c r="H33" s="27">
        <v>1.29</v>
      </c>
    </row>
    <row r="34" spans="1:8" ht="12.75">
      <c r="A34" s="23" t="s">
        <v>748</v>
      </c>
      <c r="B34" s="30">
        <v>42787</v>
      </c>
      <c r="C34" s="26" t="s">
        <v>13</v>
      </c>
      <c r="D34" s="27">
        <v>3.7349999999999999</v>
      </c>
      <c r="E34" s="27">
        <v>16.62</v>
      </c>
      <c r="F34" s="27">
        <v>1.2689999999999999</v>
      </c>
      <c r="G34" s="27">
        <f>44652/61425*100</f>
        <v>72.693528693528691</v>
      </c>
      <c r="H34" s="27">
        <v>4.03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47"/>
  <sheetViews>
    <sheetView workbookViewId="0"/>
  </sheetViews>
  <sheetFormatPr defaultColWidth="14.42578125" defaultRowHeight="15.75" customHeight="1"/>
  <cols>
    <col min="1" max="1" width="39.28515625" customWidth="1"/>
  </cols>
  <sheetData>
    <row r="1" spans="1:10">
      <c r="A1" s="44" t="s">
        <v>669</v>
      </c>
      <c r="B1" s="47">
        <v>42192</v>
      </c>
      <c r="C1" s="47">
        <v>44019</v>
      </c>
      <c r="D1" s="48">
        <v>7170782054</v>
      </c>
      <c r="E1" s="44">
        <v>11221665</v>
      </c>
      <c r="F1" s="44" t="s">
        <v>671</v>
      </c>
      <c r="G1" s="44" t="s">
        <v>284</v>
      </c>
      <c r="H1" s="44" t="s">
        <v>672</v>
      </c>
      <c r="I1" s="44" t="s">
        <v>16</v>
      </c>
      <c r="J1" s="44" t="s">
        <v>16</v>
      </c>
    </row>
    <row r="2" spans="1:10">
      <c r="A2" s="44" t="s">
        <v>5</v>
      </c>
      <c r="B2" s="47">
        <v>41348</v>
      </c>
      <c r="C2" s="47">
        <v>43905</v>
      </c>
      <c r="D2" s="48">
        <v>1001404012</v>
      </c>
      <c r="E2" s="44">
        <v>51520000</v>
      </c>
      <c r="F2" s="44" t="s">
        <v>105</v>
      </c>
      <c r="G2" s="44" t="s">
        <v>13</v>
      </c>
      <c r="H2" s="44" t="s">
        <v>794</v>
      </c>
      <c r="I2" s="44" t="s">
        <v>16</v>
      </c>
      <c r="J2" s="44" t="s">
        <v>16</v>
      </c>
    </row>
    <row r="3" spans="1:10">
      <c r="A3" s="44" t="s">
        <v>5</v>
      </c>
      <c r="B3" s="47">
        <v>41093</v>
      </c>
      <c r="C3" s="47">
        <v>43649</v>
      </c>
      <c r="D3" s="48">
        <v>8694990702</v>
      </c>
      <c r="E3" s="44">
        <v>26718000</v>
      </c>
      <c r="F3" s="44" t="s">
        <v>795</v>
      </c>
      <c r="G3" s="44" t="s">
        <v>13</v>
      </c>
      <c r="H3" s="44" t="s">
        <v>796</v>
      </c>
      <c r="I3" s="44" t="s">
        <v>16</v>
      </c>
      <c r="J3" s="44" t="s">
        <v>16</v>
      </c>
    </row>
    <row r="4" spans="1:10">
      <c r="A4" s="44" t="s">
        <v>761</v>
      </c>
      <c r="B4" s="47">
        <v>41992</v>
      </c>
      <c r="C4" s="47">
        <v>43818</v>
      </c>
      <c r="D4" s="48">
        <v>8696721938</v>
      </c>
      <c r="E4" s="44">
        <v>36385778</v>
      </c>
      <c r="F4" s="44" t="s">
        <v>671</v>
      </c>
      <c r="G4" s="44" t="s">
        <v>13</v>
      </c>
      <c r="H4" s="44" t="s">
        <v>797</v>
      </c>
      <c r="I4" s="44" t="s">
        <v>16</v>
      </c>
      <c r="J4" s="44" t="s">
        <v>16</v>
      </c>
    </row>
    <row r="5" spans="1:10">
      <c r="A5" s="44" t="s">
        <v>761</v>
      </c>
      <c r="B5" s="47">
        <v>41452</v>
      </c>
      <c r="C5" s="47">
        <v>43278</v>
      </c>
      <c r="D5" s="48">
        <v>5030790048</v>
      </c>
      <c r="E5" s="44">
        <v>120907200</v>
      </c>
      <c r="F5" s="44" t="s">
        <v>12</v>
      </c>
      <c r="G5" s="44" t="s">
        <v>13</v>
      </c>
      <c r="H5" s="44" t="s">
        <v>798</v>
      </c>
      <c r="I5" s="44" t="s">
        <v>16</v>
      </c>
      <c r="J5" s="44" t="s">
        <v>16</v>
      </c>
    </row>
    <row r="6" spans="1:10">
      <c r="A6" s="44" t="s">
        <v>761</v>
      </c>
      <c r="B6" s="47">
        <v>41796</v>
      </c>
      <c r="C6" s="47">
        <v>43622</v>
      </c>
      <c r="D6" s="48">
        <v>6356211201</v>
      </c>
      <c r="E6" s="44">
        <v>63376725</v>
      </c>
      <c r="F6" s="44" t="s">
        <v>799</v>
      </c>
      <c r="G6" s="44" t="s">
        <v>13</v>
      </c>
      <c r="H6" s="44" t="s">
        <v>801</v>
      </c>
      <c r="I6" s="44" t="s">
        <v>16</v>
      </c>
      <c r="J6" s="44" t="s">
        <v>16</v>
      </c>
    </row>
    <row r="7" spans="1:10">
      <c r="A7" s="44" t="s">
        <v>592</v>
      </c>
      <c r="B7" s="47">
        <v>41464</v>
      </c>
      <c r="C7" s="47">
        <v>43290</v>
      </c>
      <c r="D7" s="48">
        <v>5223895884</v>
      </c>
      <c r="E7" s="44">
        <v>15469608</v>
      </c>
      <c r="F7" s="44">
        <v>10</v>
      </c>
      <c r="G7" s="44" t="s">
        <v>13</v>
      </c>
      <c r="H7" s="44" t="s">
        <v>802</v>
      </c>
      <c r="I7" s="44" t="s">
        <v>16</v>
      </c>
      <c r="J7" s="44" t="s">
        <v>16</v>
      </c>
    </row>
    <row r="8" spans="1:10">
      <c r="A8" s="44" t="s">
        <v>676</v>
      </c>
      <c r="B8" s="47">
        <v>41464</v>
      </c>
      <c r="C8" s="47">
        <v>43290</v>
      </c>
      <c r="D8" s="48">
        <v>3090697435</v>
      </c>
      <c r="E8" s="44">
        <v>10045200</v>
      </c>
      <c r="F8" s="44" t="s">
        <v>125</v>
      </c>
      <c r="G8" s="44" t="s">
        <v>13</v>
      </c>
      <c r="H8" s="44" t="s">
        <v>803</v>
      </c>
      <c r="I8" s="44" t="s">
        <v>16</v>
      </c>
      <c r="J8" s="44" t="s">
        <v>16</v>
      </c>
    </row>
    <row r="9" spans="1:10">
      <c r="A9" s="44" t="s">
        <v>697</v>
      </c>
      <c r="B9" s="47">
        <v>41619</v>
      </c>
      <c r="C9" s="47">
        <v>43445</v>
      </c>
      <c r="D9" s="48">
        <v>741994322</v>
      </c>
      <c r="E9" s="44">
        <v>37628550</v>
      </c>
      <c r="F9" s="44" t="s">
        <v>804</v>
      </c>
      <c r="G9" s="44" t="s">
        <v>268</v>
      </c>
      <c r="H9" s="44" t="s">
        <v>805</v>
      </c>
      <c r="I9" s="44" t="s">
        <v>16</v>
      </c>
      <c r="J9" s="44" t="s">
        <v>16</v>
      </c>
    </row>
    <row r="10" spans="1:10">
      <c r="A10" s="44" t="s">
        <v>806</v>
      </c>
      <c r="B10" s="47">
        <v>40463</v>
      </c>
      <c r="C10" s="47">
        <v>44116</v>
      </c>
      <c r="D10" s="48">
        <v>6940066612</v>
      </c>
      <c r="E10" s="44">
        <v>112076000</v>
      </c>
      <c r="F10" s="44" t="s">
        <v>807</v>
      </c>
      <c r="G10" s="44" t="s">
        <v>205</v>
      </c>
      <c r="H10" s="44" t="s">
        <v>808</v>
      </c>
      <c r="I10" s="44" t="s">
        <v>16</v>
      </c>
      <c r="J10" s="44" t="s">
        <v>16</v>
      </c>
    </row>
    <row r="11" spans="1:10">
      <c r="A11" s="44" t="s">
        <v>806</v>
      </c>
      <c r="B11" s="47">
        <v>41544</v>
      </c>
      <c r="C11" s="47">
        <v>43370</v>
      </c>
      <c r="D11" s="48">
        <v>5557259849</v>
      </c>
      <c r="E11" s="44">
        <v>88417300</v>
      </c>
      <c r="F11" s="44" t="s">
        <v>57</v>
      </c>
      <c r="G11" s="44" t="s">
        <v>205</v>
      </c>
      <c r="H11" s="44" t="s">
        <v>809</v>
      </c>
      <c r="I11" s="44" t="s">
        <v>16</v>
      </c>
      <c r="J11" s="44" t="s">
        <v>16</v>
      </c>
    </row>
    <row r="12" spans="1:10">
      <c r="A12" s="44" t="s">
        <v>623</v>
      </c>
      <c r="B12" s="47">
        <v>41038</v>
      </c>
      <c r="C12" s="47">
        <v>43594</v>
      </c>
      <c r="D12" s="48">
        <v>6879940374</v>
      </c>
      <c r="E12" s="44">
        <v>80923500</v>
      </c>
      <c r="F12" s="44" t="s">
        <v>105</v>
      </c>
      <c r="G12" s="44" t="s">
        <v>205</v>
      </c>
      <c r="H12" s="44" t="s">
        <v>810</v>
      </c>
      <c r="I12" s="44" t="s">
        <v>16</v>
      </c>
      <c r="J12" s="44" t="s">
        <v>16</v>
      </c>
    </row>
    <row r="13" spans="1:10">
      <c r="A13" s="44" t="s">
        <v>103</v>
      </c>
      <c r="B13" s="47">
        <v>41264</v>
      </c>
      <c r="C13" s="47">
        <v>43820</v>
      </c>
      <c r="D13" s="48">
        <v>6586576086</v>
      </c>
      <c r="E13" s="44">
        <v>90805457</v>
      </c>
      <c r="F13" s="44" t="s">
        <v>24</v>
      </c>
      <c r="G13" s="44" t="s">
        <v>106</v>
      </c>
      <c r="H13" s="44" t="s">
        <v>811</v>
      </c>
      <c r="I13" s="44" t="s">
        <v>16</v>
      </c>
      <c r="J13" s="44" t="s">
        <v>16</v>
      </c>
    </row>
    <row r="14" spans="1:10">
      <c r="A14" s="44" t="s">
        <v>418</v>
      </c>
      <c r="B14" s="47">
        <v>41430</v>
      </c>
      <c r="C14" s="47">
        <v>43256</v>
      </c>
      <c r="D14" s="48">
        <v>3554440437</v>
      </c>
      <c r="E14" s="44">
        <v>176127000</v>
      </c>
      <c r="F14" s="48">
        <v>8375</v>
      </c>
      <c r="G14" s="44" t="s">
        <v>106</v>
      </c>
      <c r="H14" s="44" t="s">
        <v>812</v>
      </c>
      <c r="I14" s="44" t="s">
        <v>16</v>
      </c>
      <c r="J14" s="44" t="s">
        <v>16</v>
      </c>
    </row>
    <row r="15" spans="1:10">
      <c r="A15" s="44" t="s">
        <v>418</v>
      </c>
      <c r="B15" s="47">
        <v>41094</v>
      </c>
      <c r="C15" s="47">
        <v>43650</v>
      </c>
      <c r="D15" s="48">
        <v>7876822477</v>
      </c>
      <c r="E15" s="44">
        <v>46568724</v>
      </c>
      <c r="F15" s="44" t="s">
        <v>43</v>
      </c>
      <c r="G15" s="44" t="s">
        <v>106</v>
      </c>
      <c r="H15" s="44" t="s">
        <v>813</v>
      </c>
      <c r="I15" s="44" t="s">
        <v>16</v>
      </c>
      <c r="J15" s="44" t="s">
        <v>16</v>
      </c>
    </row>
    <row r="16" spans="1:10">
      <c r="A16" s="44" t="s">
        <v>673</v>
      </c>
      <c r="B16" s="47">
        <v>41436</v>
      </c>
      <c r="C16" s="47">
        <v>43262</v>
      </c>
      <c r="D16" s="48">
        <v>3957326103</v>
      </c>
      <c r="E16" s="44">
        <v>50877500</v>
      </c>
      <c r="F16" s="44">
        <v>8</v>
      </c>
      <c r="G16" s="44" t="s">
        <v>106</v>
      </c>
      <c r="H16" s="44" t="s">
        <v>814</v>
      </c>
      <c r="I16" s="44" t="s">
        <v>16</v>
      </c>
      <c r="J16" s="44" t="s">
        <v>16</v>
      </c>
    </row>
    <row r="17" spans="1:10">
      <c r="A17" s="44" t="s">
        <v>483</v>
      </c>
      <c r="B17" s="47">
        <v>41803</v>
      </c>
      <c r="C17" s="47">
        <v>43629</v>
      </c>
      <c r="D17" s="48">
        <v>6465629515</v>
      </c>
      <c r="E17" s="44">
        <v>169570600</v>
      </c>
      <c r="F17" s="48">
        <v>10125</v>
      </c>
      <c r="G17" s="44" t="s">
        <v>380</v>
      </c>
      <c r="H17" s="44" t="s">
        <v>815</v>
      </c>
      <c r="I17" s="44" t="s">
        <v>16</v>
      </c>
      <c r="J17" s="44" t="s">
        <v>16</v>
      </c>
    </row>
    <row r="18" spans="1:10">
      <c r="A18" s="44" t="s">
        <v>486</v>
      </c>
      <c r="B18" s="47">
        <v>41985</v>
      </c>
      <c r="C18" s="47">
        <v>43811</v>
      </c>
      <c r="D18" s="48">
        <v>6538205974</v>
      </c>
      <c r="E18" s="44">
        <v>60245775</v>
      </c>
      <c r="F18" s="44" t="s">
        <v>405</v>
      </c>
      <c r="G18" s="44" t="s">
        <v>21</v>
      </c>
      <c r="H18" s="44" t="s">
        <v>816</v>
      </c>
      <c r="I18" s="44" t="s">
        <v>16</v>
      </c>
      <c r="J18" s="44" t="s">
        <v>16</v>
      </c>
    </row>
    <row r="19" spans="1:10">
      <c r="A19" s="44" t="s">
        <v>486</v>
      </c>
      <c r="B19" s="47">
        <v>41087</v>
      </c>
      <c r="C19" s="47">
        <v>43643</v>
      </c>
      <c r="D19" s="48">
        <v>5845602334</v>
      </c>
      <c r="E19" s="44">
        <v>31620600</v>
      </c>
      <c r="F19" s="48">
        <v>8625</v>
      </c>
      <c r="G19" s="44" t="s">
        <v>21</v>
      </c>
      <c r="H19" s="44" t="s">
        <v>817</v>
      </c>
      <c r="I19" s="44" t="s">
        <v>16</v>
      </c>
      <c r="J19" s="44" t="s">
        <v>16</v>
      </c>
    </row>
    <row r="20" spans="1:10">
      <c r="A20" s="44" t="s">
        <v>486</v>
      </c>
      <c r="B20" s="47">
        <v>41087</v>
      </c>
      <c r="C20" s="47">
        <v>43643</v>
      </c>
      <c r="D20" s="48">
        <v>6389030862</v>
      </c>
      <c r="E20" s="44">
        <v>126482400</v>
      </c>
      <c r="F20" s="48">
        <v>8625</v>
      </c>
      <c r="G20" s="44" t="s">
        <v>21</v>
      </c>
      <c r="H20" s="44" t="s">
        <v>818</v>
      </c>
      <c r="I20" s="44" t="s">
        <v>16</v>
      </c>
      <c r="J20" s="44" t="s">
        <v>16</v>
      </c>
    </row>
    <row r="21" spans="1:10">
      <c r="A21" s="44" t="s">
        <v>486</v>
      </c>
      <c r="B21" s="47">
        <v>41087</v>
      </c>
      <c r="C21" s="47">
        <v>44739</v>
      </c>
      <c r="D21" s="48">
        <v>7216113696</v>
      </c>
      <c r="E21" s="44">
        <v>158103000</v>
      </c>
      <c r="F21" s="48">
        <v>8875</v>
      </c>
      <c r="G21" s="44" t="s">
        <v>21</v>
      </c>
      <c r="H21" s="44" t="s">
        <v>819</v>
      </c>
      <c r="I21" s="44" t="s">
        <v>16</v>
      </c>
      <c r="J21" s="44" t="s">
        <v>16</v>
      </c>
    </row>
    <row r="22" spans="1:10">
      <c r="A22" s="44" t="s">
        <v>705</v>
      </c>
      <c r="B22" s="47">
        <v>40365</v>
      </c>
      <c r="C22" s="47">
        <v>44018</v>
      </c>
      <c r="D22" s="48">
        <v>634432128</v>
      </c>
      <c r="E22" s="44">
        <v>220016580</v>
      </c>
      <c r="F22" s="44" t="s">
        <v>820</v>
      </c>
      <c r="G22" s="44" t="s">
        <v>21</v>
      </c>
      <c r="H22" s="44" t="s">
        <v>821</v>
      </c>
      <c r="I22" s="44" t="s">
        <v>16</v>
      </c>
      <c r="J22" s="44" t="s">
        <v>16</v>
      </c>
    </row>
    <row r="23" spans="1:10">
      <c r="A23" s="44" t="s">
        <v>822</v>
      </c>
      <c r="B23" s="47">
        <v>40891</v>
      </c>
      <c r="C23" s="47">
        <v>43448</v>
      </c>
      <c r="D23" s="48">
        <v>8329775443</v>
      </c>
      <c r="E23" s="44">
        <v>99064800</v>
      </c>
      <c r="F23" s="48">
        <v>8375</v>
      </c>
      <c r="G23" s="44" t="s">
        <v>200</v>
      </c>
      <c r="H23" s="44" t="s">
        <v>823</v>
      </c>
      <c r="I23" s="44" t="s">
        <v>16</v>
      </c>
      <c r="J23" s="44" t="s">
        <v>16</v>
      </c>
    </row>
    <row r="24" spans="1:10">
      <c r="A24" s="44" t="s">
        <v>822</v>
      </c>
      <c r="B24" s="47">
        <v>40891</v>
      </c>
      <c r="C24" s="47">
        <v>44544</v>
      </c>
      <c r="D24" s="48">
        <v>1195856455</v>
      </c>
      <c r="E24" s="44">
        <v>231151200</v>
      </c>
      <c r="F24" s="44" t="s">
        <v>824</v>
      </c>
      <c r="G24" s="44" t="s">
        <v>200</v>
      </c>
      <c r="H24" s="44" t="s">
        <v>825</v>
      </c>
      <c r="I24" s="44" t="s">
        <v>16</v>
      </c>
      <c r="J24" s="44" t="s">
        <v>16</v>
      </c>
    </row>
    <row r="25" spans="1:10">
      <c r="A25" s="44" t="s">
        <v>715</v>
      </c>
      <c r="B25" s="47">
        <v>41369</v>
      </c>
      <c r="C25" s="47">
        <v>43195</v>
      </c>
      <c r="D25" s="44" t="s">
        <v>16</v>
      </c>
      <c r="E25" s="44">
        <v>61551000</v>
      </c>
      <c r="F25" s="44" t="s">
        <v>19</v>
      </c>
      <c r="G25" s="44" t="s">
        <v>718</v>
      </c>
      <c r="H25" s="44" t="s">
        <v>826</v>
      </c>
      <c r="I25" s="44" t="s">
        <v>16</v>
      </c>
      <c r="J25" s="44" t="s">
        <v>16</v>
      </c>
    </row>
    <row r="26" spans="1:10">
      <c r="A26" s="44" t="s">
        <v>715</v>
      </c>
      <c r="B26" s="47">
        <v>41369</v>
      </c>
      <c r="C26" s="47">
        <v>43195</v>
      </c>
      <c r="D26" s="44" t="s">
        <v>16</v>
      </c>
      <c r="E26" s="44">
        <v>30775500</v>
      </c>
      <c r="F26" s="44" t="s">
        <v>19</v>
      </c>
      <c r="G26" s="44" t="s">
        <v>718</v>
      </c>
      <c r="H26" s="44" t="s">
        <v>827</v>
      </c>
      <c r="I26" s="44" t="s">
        <v>16</v>
      </c>
      <c r="J26" s="44" t="s">
        <v>16</v>
      </c>
    </row>
    <row r="27" spans="1:10">
      <c r="A27" s="44" t="s">
        <v>778</v>
      </c>
      <c r="B27" s="47">
        <v>41814</v>
      </c>
      <c r="C27" s="47">
        <v>43640</v>
      </c>
      <c r="D27" s="44" t="s">
        <v>16</v>
      </c>
      <c r="E27" s="44">
        <v>83409800</v>
      </c>
      <c r="F27" s="44" t="s">
        <v>799</v>
      </c>
      <c r="G27" s="44" t="s">
        <v>800</v>
      </c>
      <c r="H27" s="44" t="s">
        <v>828</v>
      </c>
      <c r="I27" s="44" t="s">
        <v>16</v>
      </c>
      <c r="J27" s="44" t="s">
        <v>16</v>
      </c>
    </row>
    <row r="28" spans="1:10">
      <c r="A28" s="49" t="s">
        <v>598</v>
      </c>
      <c r="B28" s="49" t="s">
        <v>599</v>
      </c>
      <c r="C28" s="49" t="s">
        <v>600</v>
      </c>
      <c r="D28" s="49" t="s">
        <v>601</v>
      </c>
      <c r="E28" s="49" t="s">
        <v>602</v>
      </c>
      <c r="F28" s="49" t="s">
        <v>830</v>
      </c>
      <c r="G28" s="49" t="s">
        <v>604</v>
      </c>
      <c r="H28" s="49" t="s">
        <v>605</v>
      </c>
      <c r="I28" s="49" t="s">
        <v>606</v>
      </c>
      <c r="J28" s="49" t="s">
        <v>607</v>
      </c>
    </row>
    <row r="30" spans="1:10" ht="15.75" customHeight="1">
      <c r="A30" s="1" t="s">
        <v>0</v>
      </c>
      <c r="B30" s="1" t="s">
        <v>831</v>
      </c>
    </row>
    <row r="31" spans="1:10">
      <c r="A31" s="44" t="s">
        <v>669</v>
      </c>
    </row>
    <row r="32" spans="1:10">
      <c r="A32" s="44" t="s">
        <v>5</v>
      </c>
    </row>
    <row r="33" spans="1:1">
      <c r="A33" s="44" t="s">
        <v>761</v>
      </c>
    </row>
    <row r="34" spans="1:1">
      <c r="A34" s="44" t="s">
        <v>592</v>
      </c>
    </row>
    <row r="35" spans="1:1">
      <c r="A35" s="44" t="s">
        <v>676</v>
      </c>
    </row>
    <row r="36" spans="1:1">
      <c r="A36" s="44" t="s">
        <v>697</v>
      </c>
    </row>
    <row r="37" spans="1:1">
      <c r="A37" s="44" t="s">
        <v>806</v>
      </c>
    </row>
    <row r="38" spans="1:1">
      <c r="A38" s="44" t="s">
        <v>623</v>
      </c>
    </row>
    <row r="39" spans="1:1">
      <c r="A39" s="44" t="s">
        <v>103</v>
      </c>
    </row>
    <row r="40" spans="1:1">
      <c r="A40" s="44" t="s">
        <v>418</v>
      </c>
    </row>
    <row r="41" spans="1:1">
      <c r="A41" s="44" t="s">
        <v>673</v>
      </c>
    </row>
    <row r="42" spans="1:1">
      <c r="A42" s="44" t="s">
        <v>483</v>
      </c>
    </row>
    <row r="43" spans="1:1">
      <c r="A43" s="44" t="s">
        <v>486</v>
      </c>
    </row>
    <row r="44" spans="1:1">
      <c r="A44" s="44" t="s">
        <v>705</v>
      </c>
    </row>
    <row r="45" spans="1:1">
      <c r="A45" s="44" t="s">
        <v>822</v>
      </c>
    </row>
    <row r="46" spans="1:1">
      <c r="A46" s="44" t="s">
        <v>715</v>
      </c>
    </row>
    <row r="47" spans="1:1">
      <c r="A47" s="44" t="s">
        <v>778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defaultColWidth="14.42578125" defaultRowHeight="15.75" customHeight="1"/>
  <cols>
    <col min="7" max="7" width="11.7109375" customWidth="1"/>
    <col min="8" max="8" width="12.7109375" customWidth="1"/>
    <col min="11" max="11" width="19.7109375" customWidth="1"/>
    <col min="12" max="12" width="20" customWidth="1"/>
  </cols>
  <sheetData>
    <row r="1" spans="1:26" ht="15">
      <c r="A1" s="86" t="s">
        <v>832</v>
      </c>
      <c r="B1" s="85"/>
      <c r="C1" s="85"/>
      <c r="D1" s="85"/>
      <c r="E1" s="85"/>
      <c r="F1" s="85"/>
      <c r="G1" s="85"/>
      <c r="H1" s="85"/>
      <c r="I1" s="85"/>
      <c r="J1" s="85"/>
      <c r="K1" s="51"/>
      <c r="L1" s="51"/>
      <c r="M1" s="51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 spans="1:26" ht="15">
      <c r="A2" s="50" t="s">
        <v>833</v>
      </c>
      <c r="B2" s="50" t="s">
        <v>834</v>
      </c>
      <c r="C2" s="50" t="s">
        <v>835</v>
      </c>
      <c r="D2" s="50" t="s">
        <v>836</v>
      </c>
      <c r="E2" s="53" t="s">
        <v>740</v>
      </c>
      <c r="F2" s="53" t="s">
        <v>741</v>
      </c>
      <c r="G2" s="53" t="s">
        <v>742</v>
      </c>
      <c r="H2" s="53" t="s">
        <v>744</v>
      </c>
      <c r="I2" s="54" t="s">
        <v>745</v>
      </c>
      <c r="J2" s="55" t="s">
        <v>837</v>
      </c>
      <c r="K2" s="55" t="s">
        <v>838</v>
      </c>
      <c r="L2" s="55" t="s">
        <v>839</v>
      </c>
      <c r="M2" s="51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spans="1:26" ht="15">
      <c r="A3" s="57">
        <v>41361</v>
      </c>
      <c r="B3" s="50">
        <v>4516096.5049999999</v>
      </c>
      <c r="C3" s="50">
        <v>1967419.888</v>
      </c>
      <c r="D3" s="50">
        <v>2548676.6170000001</v>
      </c>
      <c r="E3" s="59">
        <v>13.071</v>
      </c>
      <c r="F3" s="59">
        <v>22.437799999999999</v>
      </c>
      <c r="G3" s="59">
        <v>25.010899999999999</v>
      </c>
      <c r="H3" s="59">
        <v>44.319299999999998</v>
      </c>
      <c r="I3" s="60">
        <v>1.2437</v>
      </c>
      <c r="J3" s="61">
        <f t="shared" ref="J3:J21" si="0">K3/L3</f>
        <v>10.52652536249906</v>
      </c>
      <c r="K3" s="55">
        <v>372465.731225</v>
      </c>
      <c r="L3" s="62">
        <v>35383.54</v>
      </c>
      <c r="M3" s="51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 spans="1:26" ht="15">
      <c r="A4" s="57">
        <v>41453</v>
      </c>
      <c r="B4" s="50">
        <v>4805115.4129999997</v>
      </c>
      <c r="C4" s="50">
        <v>2029926.1059999999</v>
      </c>
      <c r="D4" s="50">
        <v>2775189.3059999999</v>
      </c>
      <c r="E4" s="59">
        <v>16.035399999999999</v>
      </c>
      <c r="F4" s="59">
        <v>27.249500000000001</v>
      </c>
      <c r="G4" s="59">
        <v>22.865500000000001</v>
      </c>
      <c r="H4" s="59">
        <v>39.5914</v>
      </c>
      <c r="I4" s="60">
        <v>1.1173</v>
      </c>
      <c r="J4" s="61">
        <f t="shared" si="0"/>
        <v>17.022738039505214</v>
      </c>
      <c r="K4" s="55">
        <v>652509.63657199999</v>
      </c>
      <c r="L4" s="62">
        <v>38331.65</v>
      </c>
      <c r="M4" s="51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 spans="1:26" ht="15">
      <c r="A5" s="57">
        <v>41547</v>
      </c>
      <c r="B5" s="50">
        <v>5127631.3159999996</v>
      </c>
      <c r="C5" s="50">
        <v>2179990.5520000001</v>
      </c>
      <c r="D5" s="50">
        <v>2947640.764</v>
      </c>
      <c r="E5" s="59">
        <v>18.933900000000001</v>
      </c>
      <c r="F5" s="59">
        <v>32.145000000000003</v>
      </c>
      <c r="G5" s="59">
        <v>23.416</v>
      </c>
      <c r="H5" s="59">
        <v>40.734299999999998</v>
      </c>
      <c r="I5" s="60">
        <v>0.89380000000000004</v>
      </c>
      <c r="J5" s="61">
        <f t="shared" si="0"/>
        <v>25.498134691439244</v>
      </c>
      <c r="K5" s="55">
        <v>847255.58926599997</v>
      </c>
      <c r="L5" s="62">
        <v>33228.14</v>
      </c>
      <c r="M5" s="51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 spans="1:26" ht="15">
      <c r="A6" s="57">
        <v>41638</v>
      </c>
      <c r="B6" s="50">
        <v>9647813.0800000001</v>
      </c>
      <c r="C6" s="50">
        <v>4972112.5870000003</v>
      </c>
      <c r="D6" s="50">
        <v>4675700.4919999996</v>
      </c>
      <c r="E6" s="59">
        <v>34.435499999999998</v>
      </c>
      <c r="F6" s="59">
        <v>71.049099999999996</v>
      </c>
      <c r="G6" s="59">
        <v>35.947600000000001</v>
      </c>
      <c r="H6" s="59">
        <v>74.174400000000006</v>
      </c>
      <c r="I6" s="60">
        <v>0.83409999999999995</v>
      </c>
      <c r="J6" s="61">
        <f t="shared" si="0"/>
        <v>36.502175457566189</v>
      </c>
      <c r="K6" s="55">
        <v>2664492.7235039999</v>
      </c>
      <c r="L6" s="62">
        <v>72995.45</v>
      </c>
      <c r="M6" s="51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 spans="1:26" ht="15">
      <c r="A7" s="57">
        <v>41726</v>
      </c>
      <c r="B7" s="50">
        <v>9524927.3320000004</v>
      </c>
      <c r="C7" s="50">
        <v>4459772.2079999996</v>
      </c>
      <c r="D7" s="50">
        <v>5065155.1239999998</v>
      </c>
      <c r="E7" s="59">
        <v>35.885300000000001</v>
      </c>
      <c r="F7" s="59">
        <v>66.1785</v>
      </c>
      <c r="G7" s="59">
        <v>33.5976</v>
      </c>
      <c r="H7" s="59">
        <v>63.1798</v>
      </c>
      <c r="I7" s="60">
        <v>0.92610000000000003</v>
      </c>
      <c r="J7" s="61">
        <f t="shared" si="0"/>
        <v>5.6593359007445834</v>
      </c>
      <c r="K7" s="55">
        <v>510020.59642900003</v>
      </c>
      <c r="L7" s="62">
        <v>90120.22</v>
      </c>
      <c r="M7" s="51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 spans="1:26" ht="15">
      <c r="A8" s="57">
        <v>41820</v>
      </c>
      <c r="B8" s="50">
        <v>9800442.7210000008</v>
      </c>
      <c r="C8" s="50">
        <v>4671862.5</v>
      </c>
      <c r="D8" s="50">
        <v>5128580.22</v>
      </c>
      <c r="E8" s="59">
        <v>33.1038</v>
      </c>
      <c r="F8" s="59">
        <v>61.173699999999997</v>
      </c>
      <c r="G8" s="59">
        <v>32.191099999999999</v>
      </c>
      <c r="H8" s="59">
        <v>61.5154</v>
      </c>
      <c r="I8" s="60">
        <v>1.0763</v>
      </c>
      <c r="J8" s="61">
        <f t="shared" si="0"/>
        <v>7.0144663449934184</v>
      </c>
      <c r="K8" s="55">
        <v>783837.85474099999</v>
      </c>
      <c r="L8" s="62">
        <v>111745.9</v>
      </c>
      <c r="M8" s="51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 spans="1:26" ht="15">
      <c r="A9" s="57">
        <v>41912</v>
      </c>
      <c r="B9" s="50">
        <v>10259181.970000001</v>
      </c>
      <c r="C9" s="50">
        <v>5104167.88</v>
      </c>
      <c r="D9" s="50">
        <v>5155014.091</v>
      </c>
      <c r="E9" s="59">
        <v>29.4788</v>
      </c>
      <c r="F9" s="59">
        <v>55.979900000000001</v>
      </c>
      <c r="G9" s="59">
        <v>35.413899999999998</v>
      </c>
      <c r="H9" s="59">
        <v>70.478300000000004</v>
      </c>
      <c r="I9" s="60">
        <v>1.4532</v>
      </c>
      <c r="J9" s="61">
        <f t="shared" si="0"/>
        <v>9.8409464475396398</v>
      </c>
      <c r="K9" s="55">
        <v>909923.03774099995</v>
      </c>
      <c r="L9" s="62">
        <v>92462.96</v>
      </c>
      <c r="M9" s="51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 spans="1:26" ht="15">
      <c r="A10" s="57">
        <v>42003</v>
      </c>
      <c r="B10" s="50">
        <v>10359146.93</v>
      </c>
      <c r="C10" s="50">
        <v>5036365.3109999998</v>
      </c>
      <c r="D10" s="50">
        <v>5322781.6160000004</v>
      </c>
      <c r="E10" s="59">
        <v>7.0610999999999997</v>
      </c>
      <c r="F10" s="59">
        <v>14.129200000000001</v>
      </c>
      <c r="G10" s="59">
        <v>34.762300000000003</v>
      </c>
      <c r="H10" s="59">
        <v>67.653700000000001</v>
      </c>
      <c r="I10" s="60">
        <v>1.2074</v>
      </c>
      <c r="J10" s="61">
        <f t="shared" si="0"/>
        <v>9.2101563453965412</v>
      </c>
      <c r="K10" s="55">
        <v>1115842.676792</v>
      </c>
      <c r="L10" s="62">
        <v>121153.5</v>
      </c>
      <c r="M10" s="51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 spans="1:26" ht="15">
      <c r="A11" s="57">
        <v>42094</v>
      </c>
      <c r="B11" s="50">
        <v>10993181.310000001</v>
      </c>
      <c r="C11" s="50">
        <v>5478271.8289999999</v>
      </c>
      <c r="D11" s="50">
        <v>5514909.4800000004</v>
      </c>
      <c r="E11" s="59">
        <v>4.8491999999999997</v>
      </c>
      <c r="F11" s="59">
        <v>9.4041999999999994</v>
      </c>
      <c r="G11" s="59">
        <v>34.095199999999998</v>
      </c>
      <c r="H11" s="59">
        <v>67.963300000000004</v>
      </c>
      <c r="I11" s="60">
        <v>1.3312999999999999</v>
      </c>
      <c r="J11" s="61">
        <f t="shared" si="0"/>
        <v>2.6978242675978152</v>
      </c>
      <c r="K11" s="55">
        <v>279918.69209800003</v>
      </c>
      <c r="L11" s="62">
        <v>103757.2</v>
      </c>
      <c r="M11" s="51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 spans="1:26" ht="15">
      <c r="A12" s="57">
        <v>42185</v>
      </c>
      <c r="B12" s="50">
        <v>11112894.689999999</v>
      </c>
      <c r="C12" s="50">
        <v>5723916.9819999998</v>
      </c>
      <c r="D12" s="50">
        <v>5388977.7039999999</v>
      </c>
      <c r="E12" s="59">
        <v>3.798</v>
      </c>
      <c r="F12" s="59">
        <v>7.5521000000000003</v>
      </c>
      <c r="G12" s="59">
        <v>34.174500000000002</v>
      </c>
      <c r="H12" s="59">
        <v>70.472200000000001</v>
      </c>
      <c r="I12" s="60">
        <v>1.0847</v>
      </c>
      <c r="J12" s="61">
        <f t="shared" si="0"/>
        <v>3.5807261174161171</v>
      </c>
      <c r="K12" s="63">
        <v>440704.31220799999</v>
      </c>
      <c r="L12" s="64">
        <v>123076.8</v>
      </c>
      <c r="M12" s="51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 spans="1:26" ht="15">
      <c r="A13" s="57">
        <v>42277</v>
      </c>
      <c r="B13" s="50">
        <v>12572179.050000001</v>
      </c>
      <c r="C13" s="50">
        <v>7077783.8119999999</v>
      </c>
      <c r="D13" s="50">
        <v>5494395.2390000001</v>
      </c>
      <c r="E13" s="59">
        <v>4.048</v>
      </c>
      <c r="F13" s="59">
        <v>8.6783999999999999</v>
      </c>
      <c r="G13" s="59">
        <v>39.8309</v>
      </c>
      <c r="H13" s="59">
        <v>91.139099999999999</v>
      </c>
      <c r="I13" s="60">
        <v>1.3012999999999999</v>
      </c>
      <c r="J13" s="61">
        <f t="shared" si="0"/>
        <v>4.9865931943581163</v>
      </c>
      <c r="K13" s="55">
        <v>665081.38204499998</v>
      </c>
      <c r="L13" s="62">
        <v>133373.9</v>
      </c>
      <c r="M13" s="51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 spans="1:26" ht="15">
      <c r="A14" s="57">
        <v>42368</v>
      </c>
      <c r="B14" s="50">
        <v>12843050.67</v>
      </c>
      <c r="C14" s="50">
        <v>6785593.8260000004</v>
      </c>
      <c r="D14" s="50">
        <v>6057456.8389999997</v>
      </c>
      <c r="E14" s="59">
        <v>7.4463999999999997</v>
      </c>
      <c r="F14" s="59">
        <v>15.181800000000001</v>
      </c>
      <c r="G14" s="59">
        <v>35.372</v>
      </c>
      <c r="H14" s="59">
        <v>74.995999999999995</v>
      </c>
      <c r="I14" s="60">
        <v>0.99839999999999995</v>
      </c>
      <c r="J14" s="61">
        <f t="shared" si="0"/>
        <v>9.666468019592104</v>
      </c>
      <c r="K14" s="55">
        <v>1437825.2525190001</v>
      </c>
      <c r="L14" s="62">
        <v>148743.6</v>
      </c>
      <c r="M14" s="51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 spans="1:26" ht="15">
      <c r="A15" s="57">
        <v>42460</v>
      </c>
      <c r="B15" s="50">
        <v>12579762.560000001</v>
      </c>
      <c r="C15" s="50">
        <v>6464079.0049999999</v>
      </c>
      <c r="D15" s="50">
        <v>6115683.5530000003</v>
      </c>
      <c r="E15" s="59">
        <v>6.3166000000000002</v>
      </c>
      <c r="F15" s="59">
        <v>12.8024</v>
      </c>
      <c r="G15" s="59">
        <v>35.210999999999999</v>
      </c>
      <c r="H15" s="59">
        <v>72.427899999999994</v>
      </c>
      <c r="I15" s="60">
        <v>0.9909</v>
      </c>
      <c r="J15" s="61">
        <f t="shared" si="0"/>
        <v>1.563384479002768</v>
      </c>
      <c r="K15" s="55">
        <v>207566.648816</v>
      </c>
      <c r="L15" s="62">
        <v>132767.5</v>
      </c>
      <c r="M15" s="51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 spans="1:26" ht="15">
      <c r="A16" s="57">
        <v>42551</v>
      </c>
      <c r="B16" s="50">
        <v>12565038.27</v>
      </c>
      <c r="C16" s="50">
        <v>6486603.0420000004</v>
      </c>
      <c r="D16" s="50">
        <v>6078435.2280000001</v>
      </c>
      <c r="E16" s="59">
        <v>5.7805999999999997</v>
      </c>
      <c r="F16" s="59">
        <v>11.935700000000001</v>
      </c>
      <c r="G16" s="59">
        <v>35.084400000000002</v>
      </c>
      <c r="H16" s="59">
        <v>72.524600000000007</v>
      </c>
      <c r="I16" s="60">
        <v>1.0196000000000001</v>
      </c>
      <c r="J16" s="61">
        <f t="shared" si="0"/>
        <v>2.3184673627054324</v>
      </c>
      <c r="K16" s="55">
        <v>302050.15986000001</v>
      </c>
      <c r="L16" s="62">
        <v>130280.1</v>
      </c>
      <c r="M16" s="51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 spans="1:26" ht="15">
      <c r="A17" s="57">
        <v>42643</v>
      </c>
      <c r="B17" s="50">
        <v>13209276.560000001</v>
      </c>
      <c r="C17" s="50">
        <v>7128315.1600000001</v>
      </c>
      <c r="D17" s="50">
        <v>6080961.3969999999</v>
      </c>
      <c r="E17" s="59">
        <v>4.6506999999999996</v>
      </c>
      <c r="F17" s="59">
        <v>10.3582</v>
      </c>
      <c r="G17" s="59">
        <v>39.730600000000003</v>
      </c>
      <c r="H17" s="59">
        <v>86.304100000000005</v>
      </c>
      <c r="I17" s="60">
        <v>1.2312000000000001</v>
      </c>
      <c r="J17" s="61">
        <f t="shared" si="0"/>
        <v>3.264570543507622</v>
      </c>
      <c r="K17" s="55">
        <v>461664.46672299999</v>
      </c>
      <c r="L17" s="62">
        <v>141416.6</v>
      </c>
      <c r="M17" s="51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 spans="1:26" ht="15">
      <c r="A18" s="57">
        <v>42734</v>
      </c>
      <c r="B18" s="50">
        <v>14540108.289999999</v>
      </c>
      <c r="C18" s="50">
        <v>7944774.2850000001</v>
      </c>
      <c r="D18" s="50">
        <v>6595334.0010000002</v>
      </c>
      <c r="E18" s="59">
        <v>3.6617000000000002</v>
      </c>
      <c r="F18" s="59">
        <v>7.9246999999999996</v>
      </c>
      <c r="G18" s="59">
        <v>30.931899999999999</v>
      </c>
      <c r="H18" s="59">
        <v>68.192599999999999</v>
      </c>
      <c r="I18" s="60">
        <v>1.3445</v>
      </c>
      <c r="J18" s="61">
        <f t="shared" si="0"/>
        <v>7.7675780207492693</v>
      </c>
      <c r="K18" s="55">
        <v>1047218.654695</v>
      </c>
      <c r="L18" s="62">
        <v>134819.20000000001</v>
      </c>
      <c r="M18" s="51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 spans="1:26" ht="15">
      <c r="A19" s="57">
        <v>42825</v>
      </c>
      <c r="B19" s="50">
        <v>14414556.24</v>
      </c>
      <c r="C19" s="50">
        <v>7594551.3420000002</v>
      </c>
      <c r="D19" s="50">
        <v>6820004.9019999998</v>
      </c>
      <c r="E19" s="59">
        <v>4.9245999999999999</v>
      </c>
      <c r="F19" s="59">
        <v>10.2767</v>
      </c>
      <c r="G19" s="59">
        <v>31.7697</v>
      </c>
      <c r="H19" s="59">
        <v>67.147499999999994</v>
      </c>
      <c r="I19" s="60">
        <v>1.4631000000000001</v>
      </c>
      <c r="J19" s="61">
        <f t="shared" si="0"/>
        <v>2.9311758009031381</v>
      </c>
      <c r="K19" s="55">
        <v>372134.16550800001</v>
      </c>
      <c r="L19" s="62">
        <v>126957.3</v>
      </c>
      <c r="M19" s="51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 spans="1:26" ht="15">
      <c r="A20" s="57">
        <v>42908</v>
      </c>
      <c r="B20" s="50">
        <v>14559317.619999999</v>
      </c>
      <c r="C20" s="50">
        <v>7814512.3619999997</v>
      </c>
      <c r="D20" s="50">
        <v>6744805.2609999999</v>
      </c>
      <c r="E20" s="59">
        <v>5.3098999999999998</v>
      </c>
      <c r="F20" s="59">
        <v>11.2318</v>
      </c>
      <c r="G20" s="59">
        <v>32.989800000000002</v>
      </c>
      <c r="H20" s="59">
        <v>71.211600000000004</v>
      </c>
      <c r="I20" s="60">
        <v>1.5287999999999999</v>
      </c>
      <c r="J20" s="61">
        <f t="shared" si="0"/>
        <v>3.6016938430837131</v>
      </c>
      <c r="K20" s="55">
        <v>543163.52474899997</v>
      </c>
      <c r="L20" s="62">
        <v>150807.79999999999</v>
      </c>
      <c r="M20" s="51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 spans="1:26" ht="15">
      <c r="A21" s="57">
        <v>43007</v>
      </c>
      <c r="B21" s="50">
        <v>14592485.41</v>
      </c>
      <c r="C21" s="50">
        <v>7829649.9179999996</v>
      </c>
      <c r="D21" s="50">
        <v>6762835.4939999999</v>
      </c>
      <c r="E21" s="59">
        <v>5.2771999999999997</v>
      </c>
      <c r="F21" s="59">
        <v>11.4231</v>
      </c>
      <c r="G21" s="59">
        <v>34.588000000000001</v>
      </c>
      <c r="H21" s="59">
        <v>74.632300000000001</v>
      </c>
      <c r="I21" s="60">
        <v>1.5133000000000001</v>
      </c>
      <c r="J21" s="61">
        <f t="shared" si="0"/>
        <v>5.7540780160976643</v>
      </c>
      <c r="K21" s="55">
        <v>680795.46669799997</v>
      </c>
      <c r="L21" s="62">
        <v>118315.3</v>
      </c>
      <c r="M21" s="51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 spans="1:26" ht="15" hidden="1">
      <c r="A22" s="66">
        <v>43070</v>
      </c>
      <c r="B22" s="67"/>
      <c r="C22" s="67"/>
      <c r="D22" s="67"/>
      <c r="E22" s="53">
        <v>4.21</v>
      </c>
      <c r="F22" s="53">
        <v>8.69</v>
      </c>
      <c r="G22" s="53">
        <v>51.52</v>
      </c>
      <c r="H22" s="54">
        <v>69</v>
      </c>
      <c r="I22" s="54">
        <v>1.33</v>
      </c>
      <c r="J22" s="61"/>
      <c r="K22" s="55"/>
      <c r="L22" s="55"/>
      <c r="M22" s="51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 spans="1:26" ht="15">
      <c r="A23" s="86" t="s">
        <v>840</v>
      </c>
      <c r="B23" s="85"/>
      <c r="C23" s="85"/>
      <c r="D23" s="85"/>
      <c r="E23" s="85"/>
      <c r="F23" s="85"/>
      <c r="G23" s="85"/>
      <c r="H23" s="85"/>
      <c r="I23" s="85"/>
      <c r="J23" s="85"/>
      <c r="K23" s="51"/>
      <c r="L23" s="51"/>
      <c r="M23" s="51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 spans="1:26" ht="15">
      <c r="A24" s="50" t="s">
        <v>833</v>
      </c>
      <c r="B24" s="50" t="s">
        <v>834</v>
      </c>
      <c r="C24" s="50" t="s">
        <v>835</v>
      </c>
      <c r="D24" s="50" t="s">
        <v>836</v>
      </c>
      <c r="E24" s="53" t="s">
        <v>740</v>
      </c>
      <c r="F24" s="53" t="s">
        <v>741</v>
      </c>
      <c r="G24" s="53" t="s">
        <v>742</v>
      </c>
      <c r="H24" s="53" t="s">
        <v>744</v>
      </c>
      <c r="I24" s="54" t="s">
        <v>745</v>
      </c>
      <c r="J24" s="55" t="s">
        <v>837</v>
      </c>
      <c r="K24" s="55" t="s">
        <v>838</v>
      </c>
      <c r="L24" s="55" t="s">
        <v>839</v>
      </c>
      <c r="M24" s="51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 spans="1:26" ht="15">
      <c r="A25" s="57">
        <v>41361</v>
      </c>
      <c r="B25" s="50">
        <v>15888114.189999999</v>
      </c>
      <c r="C25" s="50">
        <v>9268533.5439999998</v>
      </c>
      <c r="D25" s="50">
        <v>6619580.6469999999</v>
      </c>
      <c r="E25" s="59">
        <v>6.133</v>
      </c>
      <c r="F25" s="59">
        <v>17.000399999999999</v>
      </c>
      <c r="G25" s="59">
        <v>27.843</v>
      </c>
      <c r="H25" s="59">
        <v>83.877399999999994</v>
      </c>
      <c r="I25" s="60" t="s">
        <v>841</v>
      </c>
      <c r="J25" s="61"/>
      <c r="K25" s="55">
        <v>407999.49200000003</v>
      </c>
      <c r="L25" s="55">
        <v>107955.054</v>
      </c>
      <c r="M25" s="51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 spans="1:26" ht="15">
      <c r="A26" s="57">
        <v>41453</v>
      </c>
      <c r="B26" s="50">
        <v>17819873.629999999</v>
      </c>
      <c r="C26" s="50">
        <v>11105579.630000001</v>
      </c>
      <c r="D26" s="50">
        <v>6714293.9960000003</v>
      </c>
      <c r="E26" s="59">
        <v>5.5547000000000004</v>
      </c>
      <c r="F26" s="59">
        <v>16.438500000000001</v>
      </c>
      <c r="G26" s="59">
        <v>30.167100000000001</v>
      </c>
      <c r="H26" s="59">
        <v>100.4207</v>
      </c>
      <c r="I26" s="60" t="s">
        <v>842</v>
      </c>
      <c r="J26" s="61"/>
      <c r="K26" s="55">
        <v>791333.77399999998</v>
      </c>
      <c r="L26" s="55">
        <v>112580.36500000001</v>
      </c>
      <c r="M26" s="51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 spans="1:26" ht="15">
      <c r="A27" s="57">
        <v>41547</v>
      </c>
      <c r="B27" s="50">
        <v>19288831.530000001</v>
      </c>
      <c r="C27" s="50">
        <v>12478570.27</v>
      </c>
      <c r="D27" s="50">
        <v>6810261.2640000004</v>
      </c>
      <c r="E27" s="59">
        <v>4.2965</v>
      </c>
      <c r="F27" s="59">
        <v>13.9716</v>
      </c>
      <c r="G27" s="59">
        <v>28.512</v>
      </c>
      <c r="H27" s="59">
        <v>999.32799999999997</v>
      </c>
      <c r="I27" s="60" t="s">
        <v>843</v>
      </c>
      <c r="J27" s="61"/>
      <c r="K27" s="55">
        <v>1023360.857</v>
      </c>
      <c r="L27" s="55">
        <v>108494.459</v>
      </c>
      <c r="M27" s="51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 spans="1:26" ht="15">
      <c r="A28" s="57">
        <v>41638</v>
      </c>
      <c r="B28" s="50">
        <v>19679908.989999998</v>
      </c>
      <c r="C28" s="50">
        <v>12467225.6</v>
      </c>
      <c r="D28" s="50">
        <v>7212683.3909999998</v>
      </c>
      <c r="E28" s="59">
        <v>4.8826999999999998</v>
      </c>
      <c r="F28" s="59">
        <v>15.794700000000001</v>
      </c>
      <c r="G28" s="59">
        <v>27.640799999999999</v>
      </c>
      <c r="H28" s="59">
        <v>94.509299999999996</v>
      </c>
      <c r="I28" s="60" t="s">
        <v>844</v>
      </c>
      <c r="J28" s="61"/>
      <c r="K28" s="55">
        <v>1370384.1229999999</v>
      </c>
      <c r="L28" s="55">
        <v>147920.69099999999</v>
      </c>
      <c r="M28" s="51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 spans="1:26" ht="15">
      <c r="A29" s="57">
        <v>41726</v>
      </c>
      <c r="B29" s="50">
        <v>20327140.710000001</v>
      </c>
      <c r="C29" s="50">
        <v>12949872.92</v>
      </c>
      <c r="D29" s="50">
        <v>7377267.7929999996</v>
      </c>
      <c r="E29" s="59">
        <v>4.9819000000000004</v>
      </c>
      <c r="F29" s="59">
        <v>15.930300000000001</v>
      </c>
      <c r="G29" s="59">
        <v>26.8962</v>
      </c>
      <c r="H29" s="59">
        <v>90.343900000000005</v>
      </c>
      <c r="I29" s="60" t="s">
        <v>845</v>
      </c>
      <c r="J29" s="61"/>
      <c r="K29" s="55">
        <v>420938.03600000002</v>
      </c>
      <c r="L29" s="55">
        <v>127088.47199999999</v>
      </c>
      <c r="M29" s="51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 spans="1:26" ht="15">
      <c r="A30" s="57">
        <v>41820</v>
      </c>
      <c r="B30" s="50">
        <v>21572037.359999999</v>
      </c>
      <c r="C30" s="50">
        <v>14239909.640000001</v>
      </c>
      <c r="D30" s="50">
        <v>7332127.7209999999</v>
      </c>
      <c r="E30" s="59">
        <v>3.8637000000000001</v>
      </c>
      <c r="F30" s="59">
        <v>13.420299999999999</v>
      </c>
      <c r="G30" s="59">
        <v>28.569700000000001</v>
      </c>
      <c r="H30" s="59">
        <v>102.9259</v>
      </c>
      <c r="I30" s="60" t="s">
        <v>846</v>
      </c>
      <c r="J30" s="61"/>
      <c r="K30" s="55">
        <v>621844.40300000005</v>
      </c>
      <c r="L30" s="55">
        <v>135834.28899999999</v>
      </c>
      <c r="M30" s="51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 spans="1:26" ht="15">
      <c r="A31" s="57">
        <v>41912</v>
      </c>
      <c r="B31" s="50">
        <v>22308141.18</v>
      </c>
      <c r="C31" s="50">
        <v>14369039.560000001</v>
      </c>
      <c r="D31" s="50">
        <v>7939101.6210000003</v>
      </c>
      <c r="E31" s="59">
        <v>3.6764999999999999</v>
      </c>
      <c r="F31" s="59">
        <v>13.1356</v>
      </c>
      <c r="G31" s="59">
        <v>27.632400000000001</v>
      </c>
      <c r="H31" s="59">
        <v>100.4083</v>
      </c>
      <c r="I31" s="60" t="s">
        <v>847</v>
      </c>
      <c r="J31" s="61"/>
      <c r="K31" s="55">
        <v>931492.27899999998</v>
      </c>
      <c r="L31" s="55">
        <v>185633.98699999999</v>
      </c>
      <c r="M31" s="51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 spans="1:26" ht="15">
      <c r="A32" s="57">
        <v>42003</v>
      </c>
      <c r="B32" s="50">
        <v>23685737.84</v>
      </c>
      <c r="C32" s="50">
        <v>15256157.34</v>
      </c>
      <c r="D32" s="50">
        <v>8429580.5</v>
      </c>
      <c r="E32" s="59">
        <v>3.9283999999999999</v>
      </c>
      <c r="F32" s="59">
        <v>14.002000000000001</v>
      </c>
      <c r="G32" s="59">
        <v>27.3782</v>
      </c>
      <c r="H32" s="59">
        <v>101.1493</v>
      </c>
      <c r="I32" s="60" t="s">
        <v>848</v>
      </c>
      <c r="J32" s="61"/>
      <c r="K32" s="55">
        <v>1520135.0290000001</v>
      </c>
      <c r="L32" s="55">
        <v>160918.75200000001</v>
      </c>
      <c r="M32" s="51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 spans="1:26" ht="15">
      <c r="A33" s="57">
        <v>42094</v>
      </c>
      <c r="B33" s="50">
        <v>23938397.77</v>
      </c>
      <c r="C33" s="50">
        <v>15730866.35</v>
      </c>
      <c r="D33" s="50">
        <v>8207531.4289999995</v>
      </c>
      <c r="E33" s="59">
        <v>2.9698000000000002</v>
      </c>
      <c r="F33" s="59">
        <v>10.7536</v>
      </c>
      <c r="G33" s="59">
        <v>26.816700000000001</v>
      </c>
      <c r="H33" s="59">
        <v>103.9871</v>
      </c>
      <c r="I33" s="60" t="s">
        <v>849</v>
      </c>
      <c r="J33" s="61"/>
      <c r="K33" s="55"/>
      <c r="L33" s="55">
        <v>130508.774</v>
      </c>
      <c r="M33" s="51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 spans="1:26" ht="15">
      <c r="A34" s="57">
        <v>42185</v>
      </c>
      <c r="B34" s="50">
        <v>24100143.559999999</v>
      </c>
      <c r="C34" s="50">
        <v>15646892.970000001</v>
      </c>
      <c r="D34" s="50">
        <v>8453250.5869999994</v>
      </c>
      <c r="E34" s="59">
        <v>3.7046000000000001</v>
      </c>
      <c r="F34" s="59">
        <v>13.7182</v>
      </c>
      <c r="G34" s="59">
        <v>26.788399999999999</v>
      </c>
      <c r="H34" s="59">
        <v>101.7389</v>
      </c>
      <c r="I34" s="60" t="s">
        <v>850</v>
      </c>
      <c r="J34" s="61"/>
      <c r="K34" s="55"/>
      <c r="L34" s="55">
        <v>205720.27100000001</v>
      </c>
      <c r="M34" s="51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 spans="1:26" ht="15">
      <c r="A35" s="57">
        <v>42277</v>
      </c>
      <c r="B35" s="50">
        <v>24310845.899999999</v>
      </c>
      <c r="C35" s="50">
        <v>15790513.74</v>
      </c>
      <c r="D35" s="50">
        <v>8520332.1649999991</v>
      </c>
      <c r="E35" s="59">
        <v>3.0425</v>
      </c>
      <c r="F35" s="59">
        <v>11.3475</v>
      </c>
      <c r="G35" s="59">
        <v>26.238399999999999</v>
      </c>
      <c r="H35" s="59">
        <v>100.2881</v>
      </c>
      <c r="I35" s="60" t="s">
        <v>851</v>
      </c>
      <c r="J35" s="61"/>
      <c r="K35" s="55"/>
      <c r="L35" s="55">
        <v>165350.72700000001</v>
      </c>
      <c r="M35" s="51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 spans="1:26" ht="15">
      <c r="A36" s="57">
        <v>42368</v>
      </c>
      <c r="B36" s="50">
        <v>24559174.989999998</v>
      </c>
      <c r="C36" s="50">
        <v>15486506.060000001</v>
      </c>
      <c r="D36" s="50">
        <v>9072668.9279999994</v>
      </c>
      <c r="E36" s="59">
        <v>3.3534999999999999</v>
      </c>
      <c r="F36" s="59">
        <v>12.2377</v>
      </c>
      <c r="G36" s="59">
        <v>25.713200000000001</v>
      </c>
      <c r="H36" s="59">
        <v>92.735299999999995</v>
      </c>
      <c r="I36" s="60" t="s">
        <v>852</v>
      </c>
      <c r="J36" s="61"/>
      <c r="K36" s="55"/>
      <c r="L36" s="55">
        <v>179080.16500000001</v>
      </c>
      <c r="M36" s="51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 spans="1:26" ht="15">
      <c r="A37" s="57">
        <v>42460</v>
      </c>
      <c r="B37" s="50">
        <v>25221746.199999999</v>
      </c>
      <c r="C37" s="50">
        <v>15996141.619999999</v>
      </c>
      <c r="D37" s="50">
        <v>9225604.5789999999</v>
      </c>
      <c r="E37" s="59">
        <v>3.3254000000000001</v>
      </c>
      <c r="F37" s="59">
        <v>12.4876</v>
      </c>
      <c r="G37" s="59">
        <v>25.009399999999999</v>
      </c>
      <c r="H37" s="59">
        <v>91.181100000000001</v>
      </c>
      <c r="I37" s="60" t="s">
        <v>853</v>
      </c>
      <c r="J37" s="61"/>
      <c r="K37" s="63"/>
      <c r="L37" s="55">
        <v>167307.81</v>
      </c>
      <c r="M37" s="51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 spans="1:26" ht="15">
      <c r="A38" s="57">
        <v>42551</v>
      </c>
      <c r="B38" s="50">
        <v>25266771.550000001</v>
      </c>
      <c r="C38" s="50">
        <v>15786258.27</v>
      </c>
      <c r="D38" s="50">
        <v>9480513.2760000005</v>
      </c>
      <c r="E38" s="59">
        <v>3.1032999999999999</v>
      </c>
      <c r="F38" s="59">
        <v>11.3802</v>
      </c>
      <c r="G38" s="59">
        <v>25.397099999999998</v>
      </c>
      <c r="H38" s="59">
        <v>90.171700000000001</v>
      </c>
      <c r="I38" s="60" t="s">
        <v>854</v>
      </c>
      <c r="J38" s="61"/>
      <c r="K38" s="63"/>
      <c r="L38" s="55">
        <v>165647.70000000001</v>
      </c>
      <c r="M38" s="51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 spans="1:26" ht="15">
      <c r="A39" s="57">
        <v>42643</v>
      </c>
      <c r="B39" s="50">
        <v>25507611.489999998</v>
      </c>
      <c r="C39" s="50">
        <v>15860585.369999999</v>
      </c>
      <c r="D39" s="50">
        <v>9647026.1199999992</v>
      </c>
      <c r="E39" s="59">
        <v>3.5076999999999998</v>
      </c>
      <c r="F39" s="59">
        <v>12.847799999999999</v>
      </c>
      <c r="G39" s="59">
        <v>25.389700000000001</v>
      </c>
      <c r="H39" s="59">
        <v>89.441800000000001</v>
      </c>
      <c r="I39" s="60" t="s">
        <v>855</v>
      </c>
      <c r="J39" s="61"/>
      <c r="K39" s="63"/>
      <c r="L39" s="55">
        <v>146227.56</v>
      </c>
      <c r="M39" s="51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 spans="1:26" ht="15">
      <c r="A40" s="57">
        <v>42734</v>
      </c>
      <c r="B40" s="50">
        <v>25711953.379999999</v>
      </c>
      <c r="C40" s="50">
        <v>15741190.67</v>
      </c>
      <c r="D40" s="50">
        <v>9970762.7090000007</v>
      </c>
      <c r="E40" s="59">
        <v>2.5137999999999998</v>
      </c>
      <c r="F40" s="59">
        <v>8.8259000000000007</v>
      </c>
      <c r="G40" s="59">
        <v>25.331499999999998</v>
      </c>
      <c r="H40" s="59">
        <v>86.743600000000001</v>
      </c>
      <c r="I40" s="60" t="s">
        <v>856</v>
      </c>
      <c r="J40" s="61"/>
      <c r="K40" s="55"/>
      <c r="L40" s="55">
        <v>98046.947</v>
      </c>
      <c r="M40" s="51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 spans="1:26" ht="15">
      <c r="A41" s="57">
        <v>42825</v>
      </c>
      <c r="B41" s="50">
        <v>26122085.379999999</v>
      </c>
      <c r="C41" s="50">
        <v>16005017.49</v>
      </c>
      <c r="D41" s="50">
        <v>10117067.890000001</v>
      </c>
      <c r="E41" s="59">
        <v>2.226</v>
      </c>
      <c r="F41" s="59">
        <v>7.8925999999999998</v>
      </c>
      <c r="G41" s="59">
        <v>25.557300000000001</v>
      </c>
      <c r="H41" s="59">
        <v>88.272999999999996</v>
      </c>
      <c r="I41" s="60" t="s">
        <v>857</v>
      </c>
      <c r="J41" s="61"/>
      <c r="K41" s="63"/>
      <c r="L41" s="55">
        <v>158123.886</v>
      </c>
      <c r="M41" s="51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 spans="1:26" ht="15">
      <c r="A42" s="57">
        <v>42908</v>
      </c>
      <c r="B42" s="50">
        <v>29659893.260000002</v>
      </c>
      <c r="C42" s="50">
        <v>18428107.760000002</v>
      </c>
      <c r="D42" s="50">
        <v>11231785.51</v>
      </c>
      <c r="E42" s="59">
        <v>3.7130000000000001</v>
      </c>
      <c r="F42" s="59">
        <v>13.3401</v>
      </c>
      <c r="G42" s="59">
        <v>33.1233</v>
      </c>
      <c r="H42" s="59">
        <v>120.2272</v>
      </c>
      <c r="I42" s="60" t="s">
        <v>858</v>
      </c>
      <c r="J42" s="61"/>
      <c r="K42" s="63"/>
      <c r="L42" s="55">
        <v>154578.79300000001</v>
      </c>
      <c r="M42" s="51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 spans="1:26" ht="15">
      <c r="A43" s="57">
        <v>43007</v>
      </c>
      <c r="B43" s="50">
        <v>27473835.050000001</v>
      </c>
      <c r="C43" s="50">
        <v>16837387.690000001</v>
      </c>
      <c r="D43" s="50">
        <v>10636447.359999999</v>
      </c>
      <c r="E43" s="59">
        <v>2.7936000000000001</v>
      </c>
      <c r="F43" s="59">
        <v>9.7291000000000007</v>
      </c>
      <c r="G43" s="59">
        <v>32.383099999999999</v>
      </c>
      <c r="H43" s="59">
        <v>111.5989</v>
      </c>
      <c r="I43" s="60" t="s">
        <v>859</v>
      </c>
      <c r="J43" s="61"/>
      <c r="K43" s="63"/>
      <c r="L43" s="55">
        <v>273662.67200000002</v>
      </c>
      <c r="M43" s="51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 spans="1:26" ht="15" hidden="1">
      <c r="A44" s="66">
        <v>43070</v>
      </c>
      <c r="B44" s="67"/>
      <c r="C44" s="67"/>
      <c r="D44" s="67"/>
      <c r="E44" s="53">
        <v>7.46</v>
      </c>
      <c r="F44" s="53">
        <v>16.8</v>
      </c>
      <c r="G44" s="53">
        <v>55.57</v>
      </c>
      <c r="H44" s="54">
        <v>125.09</v>
      </c>
      <c r="I44" s="54">
        <v>1.5435000000000001</v>
      </c>
      <c r="J44" s="61"/>
      <c r="K44" s="55"/>
      <c r="L44" s="61"/>
      <c r="M44" s="51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 spans="1:26" ht="15">
      <c r="A45" s="86" t="s">
        <v>860</v>
      </c>
      <c r="B45" s="85"/>
      <c r="C45" s="85"/>
      <c r="D45" s="85"/>
      <c r="E45" s="85"/>
      <c r="F45" s="85"/>
      <c r="G45" s="85"/>
      <c r="H45" s="85"/>
      <c r="I45" s="85"/>
      <c r="J45" s="85"/>
      <c r="K45" s="51"/>
      <c r="L45" s="51"/>
      <c r="M45" s="51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 spans="1:26" ht="15">
      <c r="A46" s="50" t="s">
        <v>833</v>
      </c>
      <c r="B46" s="50" t="s">
        <v>834</v>
      </c>
      <c r="C46" s="50" t="s">
        <v>835</v>
      </c>
      <c r="D46" s="50" t="s">
        <v>836</v>
      </c>
      <c r="E46" s="53" t="s">
        <v>740</v>
      </c>
      <c r="F46" s="53" t="s">
        <v>741</v>
      </c>
      <c r="G46" s="53" t="s">
        <v>742</v>
      </c>
      <c r="H46" s="53" t="s">
        <v>744</v>
      </c>
      <c r="I46" s="54" t="s">
        <v>745</v>
      </c>
      <c r="J46" s="55" t="s">
        <v>837</v>
      </c>
      <c r="K46" s="55" t="s">
        <v>838</v>
      </c>
      <c r="L46" s="55" t="s">
        <v>839</v>
      </c>
      <c r="M46" s="51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 spans="1:26" ht="15">
      <c r="A47" s="57">
        <v>41361</v>
      </c>
      <c r="B47" s="50">
        <v>6270182.6909999996</v>
      </c>
      <c r="C47" s="50">
        <v>2231841.7459999998</v>
      </c>
      <c r="D47" s="50">
        <v>4038340.946</v>
      </c>
      <c r="E47" s="59">
        <v>3.6440999999999999</v>
      </c>
      <c r="F47" s="59">
        <v>5.7359999999999998</v>
      </c>
      <c r="G47" s="59">
        <v>16.124400000000001</v>
      </c>
      <c r="H47" s="59">
        <v>25.5764</v>
      </c>
      <c r="I47" s="60">
        <v>1.2990999999999999</v>
      </c>
      <c r="J47" s="61"/>
      <c r="K47" s="63">
        <v>129005222322</v>
      </c>
      <c r="L47" s="55">
        <v>20974.136999999999</v>
      </c>
      <c r="M47" s="51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 spans="1:26" ht="15">
      <c r="A48" s="57">
        <v>41453</v>
      </c>
      <c r="B48" s="50">
        <v>6719624.4129999997</v>
      </c>
      <c r="C48" s="50">
        <v>2618430.3569999998</v>
      </c>
      <c r="D48" s="50">
        <v>4101194.0559999999</v>
      </c>
      <c r="E48" s="59">
        <v>3.7734999999999999</v>
      </c>
      <c r="F48" s="59">
        <v>6.1832000000000003</v>
      </c>
      <c r="G48" s="59">
        <v>14.1465</v>
      </c>
      <c r="H48" s="59">
        <v>23.685199999999998</v>
      </c>
      <c r="I48" s="60">
        <v>2.1231</v>
      </c>
      <c r="J48" s="61"/>
      <c r="K48" s="63">
        <v>250618039660</v>
      </c>
      <c r="L48" s="55">
        <v>35896.945800000001</v>
      </c>
      <c r="M48" s="51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 spans="1:26" ht="15">
      <c r="A49" s="57">
        <v>41547</v>
      </c>
      <c r="B49" s="50">
        <v>7513579.2010000004</v>
      </c>
      <c r="C49" s="50">
        <v>3404677.051</v>
      </c>
      <c r="D49" s="50">
        <v>4108902.15</v>
      </c>
      <c r="E49" s="59">
        <v>3.6187</v>
      </c>
      <c r="F49" s="59">
        <v>6.3391000000000002</v>
      </c>
      <c r="G49" s="59">
        <v>20.254799999999999</v>
      </c>
      <c r="H49" s="59">
        <v>37.793500000000002</v>
      </c>
      <c r="I49" s="60">
        <v>2.4062000000000001</v>
      </c>
      <c r="J49" s="61"/>
      <c r="K49" s="55" t="s">
        <v>861</v>
      </c>
      <c r="L49" s="55">
        <v>7204.0343000000003</v>
      </c>
      <c r="M49" s="51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 spans="1:26" ht="15">
      <c r="A50" s="57">
        <v>41638</v>
      </c>
      <c r="B50" s="50">
        <v>7526470.4009999996</v>
      </c>
      <c r="C50" s="50">
        <v>3430425.8960000002</v>
      </c>
      <c r="D50" s="50">
        <v>4096044.5049999999</v>
      </c>
      <c r="E50" s="59">
        <v>4.7541000000000002</v>
      </c>
      <c r="F50" s="59">
        <v>8.2067999999999994</v>
      </c>
      <c r="G50" s="59">
        <v>19.930499999999999</v>
      </c>
      <c r="H50" s="59">
        <v>37.352699999999999</v>
      </c>
      <c r="I50" s="60">
        <v>1.7276</v>
      </c>
      <c r="J50" s="61"/>
      <c r="K50" s="55">
        <v>400355381910</v>
      </c>
      <c r="L50" s="55">
        <v>17954.374400000001</v>
      </c>
      <c r="M50" s="51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 spans="1:26" ht="15">
      <c r="A51" s="57">
        <v>41726</v>
      </c>
      <c r="B51" s="50">
        <v>7740194.0429999996</v>
      </c>
      <c r="C51" s="50">
        <v>3521483.2050000001</v>
      </c>
      <c r="D51" s="50">
        <v>4218710.8370000003</v>
      </c>
      <c r="E51" s="59">
        <v>5.2131999999999996</v>
      </c>
      <c r="F51" s="59">
        <v>9.0276999999999994</v>
      </c>
      <c r="G51" s="59">
        <v>19.426300000000001</v>
      </c>
      <c r="H51" s="59">
        <v>36.341900000000003</v>
      </c>
      <c r="I51" s="60">
        <v>1.2539</v>
      </c>
      <c r="J51" s="61"/>
      <c r="K51" s="55" t="s">
        <v>862</v>
      </c>
      <c r="L51" s="55">
        <v>23520.228800000001</v>
      </c>
      <c r="M51" s="51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 spans="1:26" ht="15">
      <c r="A52" s="57">
        <v>41820</v>
      </c>
      <c r="B52" s="50">
        <v>7889750.2860000003</v>
      </c>
      <c r="C52" s="50">
        <v>3594418.1379999998</v>
      </c>
      <c r="D52" s="50">
        <v>4295332.148</v>
      </c>
      <c r="E52" s="59">
        <v>5.2451999999999996</v>
      </c>
      <c r="F52" s="59">
        <v>9.3117999999999999</v>
      </c>
      <c r="G52" s="59">
        <v>19.297999999999998</v>
      </c>
      <c r="H52" s="59">
        <v>36.115099999999998</v>
      </c>
      <c r="I52" s="60">
        <v>2.0908000000000002</v>
      </c>
      <c r="J52" s="61"/>
      <c r="K52" s="55" t="s">
        <v>863</v>
      </c>
      <c r="L52" s="55">
        <v>25355.271700000001</v>
      </c>
      <c r="M52" s="51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 spans="1:26" ht="15">
      <c r="A53" s="57">
        <v>41912</v>
      </c>
      <c r="B53" s="50">
        <v>7937282.6469999999</v>
      </c>
      <c r="C53" s="50">
        <v>3622768.219</v>
      </c>
      <c r="D53" s="50">
        <v>4314514.4289999995</v>
      </c>
      <c r="E53" s="59">
        <v>5.3673000000000002</v>
      </c>
      <c r="F53" s="59">
        <v>10.039</v>
      </c>
      <c r="G53" s="59">
        <v>19.977</v>
      </c>
      <c r="H53" s="59">
        <v>37.450400000000002</v>
      </c>
      <c r="I53" s="60">
        <v>1.7135</v>
      </c>
      <c r="J53" s="61"/>
      <c r="K53" s="63">
        <v>363188203598</v>
      </c>
      <c r="L53" s="55">
        <v>22830.275000000001</v>
      </c>
      <c r="M53" s="51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 spans="1:26" ht="15">
      <c r="A54" s="57">
        <v>42003</v>
      </c>
      <c r="B54" s="50">
        <v>9007692.9179999996</v>
      </c>
      <c r="C54" s="50">
        <v>4539173.1469999999</v>
      </c>
      <c r="D54" s="50">
        <v>4468519.7719999999</v>
      </c>
      <c r="E54" s="59">
        <v>5.2079000000000004</v>
      </c>
      <c r="F54" s="59">
        <v>10.2536</v>
      </c>
      <c r="G54" s="59">
        <v>23.608899999999998</v>
      </c>
      <c r="H54" s="59">
        <v>48.531999999999996</v>
      </c>
      <c r="I54" s="60">
        <v>1.4193</v>
      </c>
      <c r="J54" s="61"/>
      <c r="K54" s="55">
        <v>503338992012</v>
      </c>
      <c r="L54" s="55">
        <v>27040.11</v>
      </c>
      <c r="M54" s="51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 spans="1:26" ht="15">
      <c r="A55" s="57">
        <v>42094</v>
      </c>
      <c r="B55" s="50">
        <v>9033107.4499999993</v>
      </c>
      <c r="C55" s="50">
        <v>4437878.6840000004</v>
      </c>
      <c r="D55" s="50">
        <v>4595228.767</v>
      </c>
      <c r="E55" s="59">
        <v>5.1239999999999997</v>
      </c>
      <c r="F55" s="59">
        <v>9.9388000000000005</v>
      </c>
      <c r="G55" s="59">
        <v>25.5105</v>
      </c>
      <c r="H55" s="59">
        <v>51.093200000000003</v>
      </c>
      <c r="I55" s="60">
        <v>1.2932999999999999</v>
      </c>
      <c r="J55" s="61"/>
      <c r="K55" s="63">
        <v>120868216544</v>
      </c>
      <c r="L55" s="55">
        <v>25679.465</v>
      </c>
      <c r="M55" s="51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 spans="1:26" ht="15">
      <c r="A56" s="57">
        <v>42185</v>
      </c>
      <c r="B56" s="50">
        <v>9552567.3460000008</v>
      </c>
      <c r="C56" s="50">
        <v>5049367.0290000001</v>
      </c>
      <c r="D56" s="50">
        <v>4503200.3169999998</v>
      </c>
      <c r="E56" s="59">
        <v>4.1327999999999996</v>
      </c>
      <c r="F56" s="59">
        <v>8.3648000000000007</v>
      </c>
      <c r="G56" s="59">
        <v>28.447900000000001</v>
      </c>
      <c r="H56" s="59">
        <v>61.735199999999999</v>
      </c>
      <c r="I56" s="60">
        <v>1.1728000000000001</v>
      </c>
      <c r="J56" s="61"/>
      <c r="K56" s="63">
        <v>142875050964</v>
      </c>
      <c r="L56" s="55">
        <v>23215.751</v>
      </c>
      <c r="M56" s="51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 spans="1:26" ht="15">
      <c r="A57" s="57">
        <v>42277</v>
      </c>
      <c r="B57" s="50">
        <v>9758121.1219999995</v>
      </c>
      <c r="C57" s="50">
        <v>5166814.1660000002</v>
      </c>
      <c r="D57" s="50">
        <v>4591306.9560000002</v>
      </c>
      <c r="E57" s="59">
        <v>3.9028</v>
      </c>
      <c r="F57" s="59">
        <v>7.9195000000000002</v>
      </c>
      <c r="G57" s="59">
        <v>28.9575</v>
      </c>
      <c r="H57" s="59">
        <v>62.981999999999999</v>
      </c>
      <c r="I57" s="60">
        <v>1.0039</v>
      </c>
      <c r="J57" s="61"/>
      <c r="K57" s="63">
        <v>256800801950</v>
      </c>
      <c r="L57" s="55">
        <v>28982.263999999999</v>
      </c>
      <c r="M57" s="51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 spans="1:26" ht="15">
      <c r="A58" s="57">
        <v>42368</v>
      </c>
      <c r="B58" s="50">
        <v>10288572.08</v>
      </c>
      <c r="C58" s="50">
        <v>5517743.3940000003</v>
      </c>
      <c r="D58" s="50">
        <v>4770828.6840000004</v>
      </c>
      <c r="E58" s="59">
        <v>4.1612</v>
      </c>
      <c r="F58" s="59">
        <v>8.8592999999999993</v>
      </c>
      <c r="G58" s="59">
        <v>31.0977</v>
      </c>
      <c r="H58" s="59">
        <v>68.342699999999994</v>
      </c>
      <c r="I58" s="60">
        <v>0.89039999999999997</v>
      </c>
      <c r="J58" s="61"/>
      <c r="K58" s="55" t="s">
        <v>864</v>
      </c>
      <c r="L58" s="55">
        <v>11791.94</v>
      </c>
      <c r="M58" s="51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 spans="1:26" ht="15">
      <c r="A59" s="57">
        <v>42460</v>
      </c>
      <c r="B59" s="50">
        <v>10425088.77</v>
      </c>
      <c r="C59" s="50">
        <v>5554086.96</v>
      </c>
      <c r="D59" s="50">
        <v>4871001.8059999999</v>
      </c>
      <c r="E59" s="59">
        <v>3.9224999999999999</v>
      </c>
      <c r="F59" s="59">
        <v>8.2134999999999998</v>
      </c>
      <c r="G59" s="59">
        <v>31.964099999999998</v>
      </c>
      <c r="H59" s="59">
        <v>69.677999999999997</v>
      </c>
      <c r="I59" s="60">
        <v>0.94899999999999995</v>
      </c>
      <c r="J59" s="61"/>
      <c r="K59" s="63">
        <v>113871780167</v>
      </c>
      <c r="L59" s="55">
        <v>22290.862000000001</v>
      </c>
      <c r="M59" s="51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 spans="1:26" ht="15">
      <c r="A60" s="57">
        <v>42551</v>
      </c>
      <c r="B60" s="50">
        <v>10940790.6</v>
      </c>
      <c r="C60" s="50">
        <v>6019400.3360000001</v>
      </c>
      <c r="D60" s="50">
        <v>4921390.2690000003</v>
      </c>
      <c r="E60" s="59">
        <v>4.1215000000000002</v>
      </c>
      <c r="F60" s="59">
        <v>9.1470000000000002</v>
      </c>
      <c r="G60" s="59">
        <v>35.434699999999999</v>
      </c>
      <c r="H60" s="59">
        <v>80.228999999999999</v>
      </c>
      <c r="I60" s="60">
        <v>1.4689000000000001</v>
      </c>
      <c r="J60" s="61"/>
      <c r="K60" s="55" t="s">
        <v>866</v>
      </c>
      <c r="L60" s="55">
        <v>27564.322</v>
      </c>
      <c r="M60" s="51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 spans="1:26" ht="15">
      <c r="A61" s="57">
        <v>42643</v>
      </c>
      <c r="B61" s="50">
        <v>11461865.66</v>
      </c>
      <c r="C61" s="50">
        <v>6544811.6579999998</v>
      </c>
      <c r="D61" s="50">
        <v>4917054.0010000002</v>
      </c>
      <c r="E61" s="59">
        <v>3.6936</v>
      </c>
      <c r="F61" s="59">
        <v>8.4080999999999992</v>
      </c>
      <c r="G61" s="59">
        <v>34.7669</v>
      </c>
      <c r="H61" s="59">
        <v>82.412599999999998</v>
      </c>
      <c r="I61" s="60">
        <v>0.81410000000000005</v>
      </c>
      <c r="J61" s="61"/>
      <c r="K61" s="63">
        <v>273127165347</v>
      </c>
      <c r="L61" s="55">
        <v>54948.738100000002</v>
      </c>
      <c r="M61" s="51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 spans="1:26" ht="15">
      <c r="A62" s="57">
        <v>42734</v>
      </c>
      <c r="B62" s="50">
        <v>11840059.939999999</v>
      </c>
      <c r="C62" s="50">
        <v>6782581.9119999995</v>
      </c>
      <c r="D62" s="50">
        <v>5057478.0240000002</v>
      </c>
      <c r="E62" s="59">
        <v>2.7014</v>
      </c>
      <c r="F62" s="59">
        <v>6.1871999999999998</v>
      </c>
      <c r="G62" s="59">
        <v>37.627699999999997</v>
      </c>
      <c r="H62" s="59">
        <v>89.458500000000001</v>
      </c>
      <c r="I62" s="60">
        <v>0.92149999999999999</v>
      </c>
      <c r="J62" s="61"/>
      <c r="K62" s="55" t="s">
        <v>870</v>
      </c>
      <c r="L62" s="55">
        <v>69056.471600000004</v>
      </c>
      <c r="M62" s="51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 spans="1:26" ht="15">
      <c r="A63" s="57">
        <v>42825</v>
      </c>
      <c r="B63" s="50">
        <v>12176640.73</v>
      </c>
      <c r="C63" s="50">
        <v>6350396.7800000003</v>
      </c>
      <c r="D63" s="50">
        <v>5826243.9469999997</v>
      </c>
      <c r="E63" s="59">
        <v>1.9265000000000001</v>
      </c>
      <c r="F63" s="59">
        <v>4.3011999999999997</v>
      </c>
      <c r="G63" s="59">
        <v>32.543999999999997</v>
      </c>
      <c r="H63" s="59">
        <v>74.199600000000004</v>
      </c>
      <c r="I63" s="60">
        <v>0.98409999999999997</v>
      </c>
      <c r="J63" s="61"/>
      <c r="K63" s="63">
        <v>58580593995</v>
      </c>
      <c r="L63" s="55">
        <v>52542.550900000002</v>
      </c>
      <c r="M63" s="51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 spans="1:26" ht="15">
      <c r="A64" s="57">
        <v>42908</v>
      </c>
      <c r="B64" s="50">
        <v>12552811.689999999</v>
      </c>
      <c r="C64" s="50">
        <v>6609173.3470000001</v>
      </c>
      <c r="D64" s="50">
        <v>5943638.3399999999</v>
      </c>
      <c r="E64" s="59">
        <v>2.8586999999999998</v>
      </c>
      <c r="F64" s="59">
        <v>6.5275999999999996</v>
      </c>
      <c r="G64" s="59">
        <v>33.241900000000001</v>
      </c>
      <c r="H64" s="59">
        <v>76.469800000000006</v>
      </c>
      <c r="I64" s="60">
        <v>1.1053999999999999</v>
      </c>
      <c r="J64" s="61"/>
      <c r="K64" s="63">
        <v>295414809705</v>
      </c>
      <c r="L64" s="55">
        <v>66779.953699999998</v>
      </c>
      <c r="M64" s="51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 spans="1:26" ht="15">
      <c r="A65" s="57">
        <v>43007</v>
      </c>
      <c r="B65" s="50">
        <v>12644857.890000001</v>
      </c>
      <c r="C65" s="50">
        <v>6659366.676</v>
      </c>
      <c r="D65" s="50">
        <v>5985491.2110000001</v>
      </c>
      <c r="E65" s="59">
        <v>2.17</v>
      </c>
      <c r="F65" s="59">
        <v>5.0923999999999996</v>
      </c>
      <c r="G65" s="59">
        <v>33.478000000000002</v>
      </c>
      <c r="H65" s="59">
        <v>77.857299999999995</v>
      </c>
      <c r="I65" s="60">
        <v>0.95979999999999999</v>
      </c>
      <c r="J65" s="61"/>
      <c r="K65" s="63">
        <v>276668451307</v>
      </c>
      <c r="L65" s="55">
        <v>61766.093399999998</v>
      </c>
      <c r="M65" s="51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 spans="1:26" ht="15" hidden="1">
      <c r="A66" s="66">
        <v>43070</v>
      </c>
      <c r="B66" s="67"/>
      <c r="C66" s="67"/>
      <c r="D66" s="67"/>
      <c r="E66" s="53">
        <v>2.08</v>
      </c>
      <c r="F66" s="53">
        <v>4.32</v>
      </c>
      <c r="G66" s="53">
        <v>51.82</v>
      </c>
      <c r="H66" s="54">
        <v>107.54</v>
      </c>
      <c r="I66" s="54">
        <v>0.88</v>
      </c>
      <c r="J66" s="61"/>
      <c r="K66" s="61"/>
      <c r="L66" s="61"/>
      <c r="M66" s="51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 spans="1:26" ht="15">
      <c r="A67" s="86" t="s">
        <v>875</v>
      </c>
      <c r="B67" s="85"/>
      <c r="C67" s="85"/>
      <c r="D67" s="85"/>
      <c r="E67" s="85"/>
      <c r="F67" s="85"/>
      <c r="G67" s="85"/>
      <c r="H67" s="85"/>
      <c r="I67" s="85"/>
      <c r="J67" s="85"/>
      <c r="K67" s="51"/>
      <c r="L67" s="51"/>
      <c r="M67" s="51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 spans="1:26" ht="15">
      <c r="A68" s="50" t="s">
        <v>833</v>
      </c>
      <c r="B68" s="50" t="s">
        <v>834</v>
      </c>
      <c r="C68" s="50" t="s">
        <v>835</v>
      </c>
      <c r="D68" s="50" t="s">
        <v>836</v>
      </c>
      <c r="E68" s="53" t="s">
        <v>740</v>
      </c>
      <c r="F68" s="53" t="s">
        <v>741</v>
      </c>
      <c r="G68" s="53" t="s">
        <v>742</v>
      </c>
      <c r="H68" s="53" t="s">
        <v>744</v>
      </c>
      <c r="I68" s="54" t="s">
        <v>745</v>
      </c>
      <c r="J68" s="55" t="s">
        <v>837</v>
      </c>
      <c r="K68" s="55" t="s">
        <v>838</v>
      </c>
      <c r="L68" s="55" t="s">
        <v>839</v>
      </c>
      <c r="M68" s="51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 spans="1:26" ht="15">
      <c r="A69" s="57">
        <v>41361</v>
      </c>
      <c r="B69" s="50">
        <v>25767299.539999999</v>
      </c>
      <c r="C69" s="50">
        <v>15581215.140000001</v>
      </c>
      <c r="D69" s="50">
        <v>10186084.41</v>
      </c>
      <c r="E69" s="59">
        <v>6.4665999999999997</v>
      </c>
      <c r="F69" s="59">
        <v>17.947800000000001</v>
      </c>
      <c r="G69" s="59">
        <v>35.403500000000001</v>
      </c>
      <c r="H69" s="59">
        <v>102.1187</v>
      </c>
      <c r="I69" s="60">
        <v>0.73829999999999996</v>
      </c>
      <c r="J69" s="61"/>
      <c r="K69" s="63"/>
      <c r="L69" s="68">
        <v>225660.4</v>
      </c>
      <c r="M69" s="51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 spans="1:26" ht="15">
      <c r="A70" s="57">
        <v>41453</v>
      </c>
      <c r="B70" s="50">
        <v>26137315.32</v>
      </c>
      <c r="C70" s="50">
        <v>16147943.390000001</v>
      </c>
      <c r="D70" s="50">
        <v>9989371.9260000009</v>
      </c>
      <c r="E70" s="59">
        <v>5.9720000000000004</v>
      </c>
      <c r="F70" s="59">
        <v>17.176200000000001</v>
      </c>
      <c r="G70" s="59">
        <v>44.227600000000002</v>
      </c>
      <c r="H70" s="59">
        <v>132.40270000000001</v>
      </c>
      <c r="I70" s="60">
        <v>0.6512</v>
      </c>
      <c r="J70" s="61"/>
      <c r="K70" s="63"/>
      <c r="L70" s="69">
        <v>225325.5</v>
      </c>
      <c r="M70" s="51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 spans="1:26" ht="15">
      <c r="A71" s="57">
        <v>41547</v>
      </c>
      <c r="B71" s="50">
        <v>29316349.640000001</v>
      </c>
      <c r="C71" s="50">
        <v>18933152.469999999</v>
      </c>
      <c r="D71" s="50">
        <v>10383197.17</v>
      </c>
      <c r="E71" s="59">
        <v>5.0495999999999999</v>
      </c>
      <c r="F71" s="59">
        <v>15.2379</v>
      </c>
      <c r="G71" s="59">
        <v>48.152200000000001</v>
      </c>
      <c r="H71" s="59">
        <v>156.9821</v>
      </c>
      <c r="I71" s="60">
        <v>0.97319999999999995</v>
      </c>
      <c r="J71" s="61"/>
      <c r="K71" s="63"/>
      <c r="L71" s="69">
        <v>230560.4</v>
      </c>
      <c r="M71" s="51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 spans="1:26" ht="15">
      <c r="A72" s="57">
        <v>41638</v>
      </c>
      <c r="B72" s="50">
        <v>28058581.780000001</v>
      </c>
      <c r="C72" s="50">
        <v>17500634.530000001</v>
      </c>
      <c r="D72" s="50">
        <v>10557947.25</v>
      </c>
      <c r="E72" s="59">
        <v>3.8917999999999999</v>
      </c>
      <c r="F72" s="59">
        <v>11.672700000000001</v>
      </c>
      <c r="G72" s="59">
        <v>43.418199999999999</v>
      </c>
      <c r="H72" s="59">
        <v>135.40989999999999</v>
      </c>
      <c r="I72" s="60">
        <v>0.77769999999999995</v>
      </c>
      <c r="J72" s="61"/>
      <c r="K72" s="63"/>
      <c r="L72" s="69">
        <v>262672.90000000002</v>
      </c>
      <c r="M72" s="51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 spans="1:26" ht="15">
      <c r="A73" s="57">
        <v>41726</v>
      </c>
      <c r="B73" s="50">
        <v>29172206.210000001</v>
      </c>
      <c r="C73" s="50">
        <v>18494329.010000002</v>
      </c>
      <c r="D73" s="50">
        <v>10677877.199999999</v>
      </c>
      <c r="E73" s="59">
        <v>3.9371</v>
      </c>
      <c r="F73" s="59">
        <v>11.963200000000001</v>
      </c>
      <c r="G73" s="59">
        <v>40.734999999999999</v>
      </c>
      <c r="H73" s="59">
        <v>129.91200000000001</v>
      </c>
      <c r="I73" s="60">
        <v>0.75190000000000001</v>
      </c>
      <c r="J73" s="61"/>
      <c r="K73" s="63"/>
      <c r="L73" s="69">
        <v>263494.2</v>
      </c>
      <c r="M73" s="51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 spans="1:26" ht="15">
      <c r="A74" s="57">
        <v>41820</v>
      </c>
      <c r="B74" s="50">
        <v>29873798.84</v>
      </c>
      <c r="C74" s="50">
        <v>18772027.27</v>
      </c>
      <c r="D74" s="50">
        <v>11101771.58</v>
      </c>
      <c r="E74" s="59">
        <v>3.8490000000000002</v>
      </c>
      <c r="F74" s="59">
        <v>11.772</v>
      </c>
      <c r="G74" s="59">
        <v>40.713999999999999</v>
      </c>
      <c r="H74" s="59">
        <v>126.92449999999999</v>
      </c>
      <c r="I74" s="60">
        <v>0.75039999999999996</v>
      </c>
      <c r="J74" s="61"/>
      <c r="K74" s="63"/>
      <c r="L74" s="69">
        <v>293513.8</v>
      </c>
      <c r="M74" s="51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 spans="1:26" ht="15">
      <c r="A75" s="57">
        <v>41912</v>
      </c>
      <c r="B75" s="50">
        <v>31380858.530000001</v>
      </c>
      <c r="C75" s="50">
        <v>19944692.100000001</v>
      </c>
      <c r="D75" s="50">
        <v>11436166.42</v>
      </c>
      <c r="E75" s="59">
        <v>3.7685</v>
      </c>
      <c r="F75" s="59">
        <v>12.100899999999999</v>
      </c>
      <c r="G75" s="59">
        <v>42.038800000000002</v>
      </c>
      <c r="H75" s="59">
        <v>133.1157</v>
      </c>
      <c r="I75" s="60">
        <v>0.98640000000000005</v>
      </c>
      <c r="J75" s="61"/>
      <c r="K75" s="63"/>
      <c r="L75" s="69">
        <v>308778.7</v>
      </c>
      <c r="M75" s="51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 spans="1:26" ht="15">
      <c r="A76" s="57">
        <v>42003</v>
      </c>
      <c r="B76" s="50">
        <v>31859962.640000001</v>
      </c>
      <c r="C76" s="50">
        <v>20839233.32</v>
      </c>
      <c r="D76" s="50">
        <v>11020729.32</v>
      </c>
      <c r="E76" s="59">
        <v>4.7454999999999998</v>
      </c>
      <c r="F76" s="59">
        <v>15.405900000000001</v>
      </c>
      <c r="G76" s="59">
        <v>41.848399999999998</v>
      </c>
      <c r="H76" s="59">
        <v>140.9375</v>
      </c>
      <c r="I76" s="60">
        <v>0.82440000000000002</v>
      </c>
      <c r="J76" s="61"/>
      <c r="K76" s="63"/>
      <c r="L76" s="69">
        <v>349533.6</v>
      </c>
      <c r="M76" s="51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 spans="1:26" ht="15">
      <c r="A77" s="57">
        <v>42094</v>
      </c>
      <c r="B77" s="50">
        <v>31690081.780000001</v>
      </c>
      <c r="C77" s="50">
        <v>20831387.59</v>
      </c>
      <c r="D77" s="50">
        <v>10858694.189999999</v>
      </c>
      <c r="E77" s="59">
        <v>4.5190000000000001</v>
      </c>
      <c r="F77" s="59">
        <v>14.898400000000001</v>
      </c>
      <c r="G77" s="59">
        <v>41.479700000000001</v>
      </c>
      <c r="H77" s="59">
        <v>141.1361</v>
      </c>
      <c r="I77" s="60">
        <v>0.75080000000000002</v>
      </c>
      <c r="J77" s="61"/>
      <c r="K77" s="63"/>
      <c r="L77" s="69">
        <v>330133.40000000002</v>
      </c>
      <c r="M77" s="51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 spans="1:26" ht="15">
      <c r="A78" s="57">
        <v>42185</v>
      </c>
      <c r="B78" s="50">
        <v>32677628.780000001</v>
      </c>
      <c r="C78" s="50">
        <v>21377407.66</v>
      </c>
      <c r="D78" s="50">
        <v>11300221.119999999</v>
      </c>
      <c r="E78" s="59">
        <v>4.0932000000000004</v>
      </c>
      <c r="F78" s="59">
        <v>13.4231</v>
      </c>
      <c r="G78" s="59">
        <v>40.770400000000002</v>
      </c>
      <c r="H78" s="59">
        <v>140.3672</v>
      </c>
      <c r="I78" s="60">
        <v>0.79090000000000005</v>
      </c>
      <c r="J78" s="61"/>
      <c r="K78" s="55"/>
      <c r="L78" s="69">
        <v>334533.2</v>
      </c>
      <c r="M78" s="51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 spans="1:26" ht="15">
      <c r="A79" s="57">
        <v>42277</v>
      </c>
      <c r="B79" s="50">
        <v>33166267.260000002</v>
      </c>
      <c r="C79" s="50">
        <v>21566493.93</v>
      </c>
      <c r="D79" s="50">
        <v>11599773.34</v>
      </c>
      <c r="E79" s="59">
        <v>3.9763000000000002</v>
      </c>
      <c r="F79" s="59">
        <v>13.111000000000001</v>
      </c>
      <c r="G79" s="59">
        <v>39.831800000000001</v>
      </c>
      <c r="H79" s="59">
        <v>136.6773</v>
      </c>
      <c r="I79" s="60">
        <v>0.68189999999999995</v>
      </c>
      <c r="J79" s="61"/>
      <c r="K79" s="55"/>
      <c r="L79" s="69">
        <v>368954.4</v>
      </c>
      <c r="M79" s="51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 spans="1:26" ht="15">
      <c r="A80" s="57">
        <v>42368</v>
      </c>
      <c r="B80" s="50">
        <v>36724982.490000002</v>
      </c>
      <c r="C80" s="50">
        <v>24356318.02</v>
      </c>
      <c r="D80" s="50">
        <v>12368664.470000001</v>
      </c>
      <c r="E80" s="59">
        <v>4.3921000000000001</v>
      </c>
      <c r="F80" s="59">
        <v>15.153600000000001</v>
      </c>
      <c r="G80" s="59">
        <v>43.451099999999997</v>
      </c>
      <c r="H80" s="59">
        <v>153.16409999999999</v>
      </c>
      <c r="I80" s="60">
        <v>0.48159999999999997</v>
      </c>
      <c r="J80" s="61"/>
      <c r="K80" s="55"/>
      <c r="L80" s="69">
        <v>387899.8</v>
      </c>
      <c r="M80" s="51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 spans="1:26" ht="15">
      <c r="A81" s="57">
        <v>42460</v>
      </c>
      <c r="B81" s="50">
        <v>36877411.07</v>
      </c>
      <c r="C81" s="50">
        <v>24314007.559999999</v>
      </c>
      <c r="D81" s="50">
        <v>12563403.51</v>
      </c>
      <c r="E81" s="59">
        <v>4.6237000000000004</v>
      </c>
      <c r="F81" s="59">
        <v>15.9771</v>
      </c>
      <c r="G81" s="59">
        <v>43.818300000000001</v>
      </c>
      <c r="H81" s="59">
        <v>153.4659</v>
      </c>
      <c r="I81" s="60">
        <v>0.47060000000000002</v>
      </c>
      <c r="J81" s="61"/>
      <c r="K81" s="55"/>
      <c r="L81" s="69">
        <v>92865.82</v>
      </c>
      <c r="M81" s="51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 spans="1:26" ht="15">
      <c r="A82" s="57">
        <v>42551</v>
      </c>
      <c r="B82" s="50">
        <v>40212303.25</v>
      </c>
      <c r="C82" s="50">
        <v>26811284.719999999</v>
      </c>
      <c r="D82" s="50">
        <v>13401018.529999999</v>
      </c>
      <c r="E82" s="59">
        <v>4.8337000000000003</v>
      </c>
      <c r="F82" s="59">
        <v>17.215599999999998</v>
      </c>
      <c r="G82" s="59">
        <v>45.430999999999997</v>
      </c>
      <c r="H82" s="59">
        <v>166.471</v>
      </c>
      <c r="I82" s="60">
        <v>0.4556</v>
      </c>
      <c r="J82" s="61"/>
      <c r="K82" s="55"/>
      <c r="L82" s="69">
        <v>242216.3</v>
      </c>
      <c r="M82" s="51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 spans="1:26" ht="15">
      <c r="A83" s="57">
        <v>42643</v>
      </c>
      <c r="B83" s="50">
        <v>42585874.210000001</v>
      </c>
      <c r="C83" s="50">
        <v>28690753.59</v>
      </c>
      <c r="D83" s="50">
        <v>13895120.619999999</v>
      </c>
      <c r="E83" s="59">
        <v>4.7765000000000004</v>
      </c>
      <c r="F83" s="59">
        <v>17.235800000000001</v>
      </c>
      <c r="G83" s="59">
        <v>39.709099999999999</v>
      </c>
      <c r="H83" s="59">
        <v>149.2894</v>
      </c>
      <c r="I83" s="60">
        <v>0.45290000000000002</v>
      </c>
      <c r="J83" s="61"/>
      <c r="K83" s="55"/>
      <c r="L83" s="69">
        <v>364300.6</v>
      </c>
      <c r="M83" s="51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 spans="1:26" ht="15">
      <c r="A84" s="57">
        <v>42734</v>
      </c>
      <c r="B84" s="50">
        <v>53500322.659999996</v>
      </c>
      <c r="C84" s="50">
        <v>37161482.600000001</v>
      </c>
      <c r="D84" s="50">
        <v>16338840.060000001</v>
      </c>
      <c r="E84" s="59">
        <v>4.1879999999999997</v>
      </c>
      <c r="F84" s="59">
        <v>15.6805</v>
      </c>
      <c r="G84" s="59">
        <v>46.835299999999997</v>
      </c>
      <c r="H84" s="59">
        <v>183.1771</v>
      </c>
      <c r="I84" s="60">
        <v>0.69610000000000005</v>
      </c>
      <c r="J84" s="61"/>
      <c r="K84" s="55"/>
      <c r="L84" s="69">
        <v>388128.5</v>
      </c>
      <c r="M84" s="51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 spans="1:26" ht="15">
      <c r="A85" s="57">
        <v>42825</v>
      </c>
      <c r="B85" s="50">
        <v>59281696.850000001</v>
      </c>
      <c r="C85" s="50">
        <v>42870991.390000001</v>
      </c>
      <c r="D85" s="50">
        <v>16410705.460000001</v>
      </c>
      <c r="E85" s="59">
        <v>4.2180999999999997</v>
      </c>
      <c r="F85" s="59">
        <v>16.7849</v>
      </c>
      <c r="G85" s="59">
        <v>46.373699999999999</v>
      </c>
      <c r="H85" s="59">
        <v>201.61070000000001</v>
      </c>
      <c r="I85" s="60">
        <v>0.83919999999999995</v>
      </c>
      <c r="J85" s="61"/>
      <c r="K85" s="55"/>
      <c r="L85" s="69">
        <v>400296.5</v>
      </c>
      <c r="M85" s="51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 spans="1:26" ht="15">
      <c r="A86" s="57">
        <v>42908</v>
      </c>
      <c r="B86" s="50">
        <v>65812046.5</v>
      </c>
      <c r="C86" s="50">
        <v>47954078.350000001</v>
      </c>
      <c r="D86" s="50">
        <v>17857968.149999999</v>
      </c>
      <c r="E86" s="59">
        <v>3.7349000000000001</v>
      </c>
      <c r="F86" s="59">
        <v>15.5405</v>
      </c>
      <c r="G86" s="59">
        <v>45.734999999999999</v>
      </c>
      <c r="H86" s="59">
        <v>207.48240000000001</v>
      </c>
      <c r="I86" s="60">
        <v>1.1418999999999999</v>
      </c>
      <c r="J86" s="61"/>
      <c r="K86" s="55"/>
      <c r="L86" s="69">
        <v>570040.4</v>
      </c>
      <c r="M86" s="51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 spans="1:26" ht="15">
      <c r="A87" s="57">
        <v>43007</v>
      </c>
      <c r="B87" s="50">
        <v>68721670.409999996</v>
      </c>
      <c r="C87" s="50">
        <v>50951607.829999998</v>
      </c>
      <c r="D87" s="50">
        <v>17770062.579999998</v>
      </c>
      <c r="E87" s="59">
        <v>4.47</v>
      </c>
      <c r="F87" s="59">
        <v>19.059899999999999</v>
      </c>
      <c r="G87" s="59">
        <v>39.461599999999997</v>
      </c>
      <c r="H87" s="59">
        <v>183.51900000000001</v>
      </c>
      <c r="I87" s="60">
        <v>1.2015</v>
      </c>
      <c r="J87" s="61"/>
      <c r="K87" s="55"/>
      <c r="L87" s="69" t="s">
        <v>16</v>
      </c>
      <c r="M87" s="51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 spans="1:26" ht="15" hidden="1">
      <c r="A88" s="66">
        <v>43070</v>
      </c>
      <c r="B88" s="67"/>
      <c r="C88" s="67"/>
      <c r="D88" s="67"/>
      <c r="E88" s="53">
        <v>2.38</v>
      </c>
      <c r="F88" s="53">
        <v>10.25</v>
      </c>
      <c r="G88" s="53">
        <v>76.819999999999993</v>
      </c>
      <c r="H88" s="54">
        <v>331.35</v>
      </c>
      <c r="I88" s="54">
        <v>0.76</v>
      </c>
      <c r="J88" s="61"/>
      <c r="K88" s="61"/>
      <c r="L88" s="61"/>
      <c r="M88" s="51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 spans="1:26" ht="15">
      <c r="A89" s="86" t="s">
        <v>876</v>
      </c>
      <c r="B89" s="85"/>
      <c r="C89" s="85"/>
      <c r="D89" s="85"/>
      <c r="E89" s="85"/>
      <c r="F89" s="85"/>
      <c r="G89" s="85"/>
      <c r="H89" s="85"/>
      <c r="I89" s="85"/>
      <c r="J89" s="85"/>
      <c r="K89" s="51"/>
      <c r="L89" s="51"/>
      <c r="M89" s="51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 spans="1:26" ht="15">
      <c r="A90" s="50" t="s">
        <v>833</v>
      </c>
      <c r="B90" s="50" t="s">
        <v>834</v>
      </c>
      <c r="C90" s="50" t="s">
        <v>835</v>
      </c>
      <c r="D90" s="50" t="s">
        <v>836</v>
      </c>
      <c r="E90" s="53" t="s">
        <v>740</v>
      </c>
      <c r="F90" s="53" t="s">
        <v>741</v>
      </c>
      <c r="G90" s="53" t="s">
        <v>742</v>
      </c>
      <c r="H90" s="53" t="s">
        <v>744</v>
      </c>
      <c r="I90" s="54" t="s">
        <v>745</v>
      </c>
      <c r="J90" s="55" t="s">
        <v>837</v>
      </c>
      <c r="K90" s="55" t="s">
        <v>838</v>
      </c>
      <c r="L90" s="55" t="s">
        <v>839</v>
      </c>
      <c r="M90" s="51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 spans="1:26" ht="15">
      <c r="A91" s="57">
        <v>41361</v>
      </c>
      <c r="B91" s="50">
        <v>8222603.1610000003</v>
      </c>
      <c r="C91" s="50">
        <v>4929519.3810000001</v>
      </c>
      <c r="D91" s="50">
        <v>3293083.78</v>
      </c>
      <c r="E91" s="53">
        <v>10.975199999999999</v>
      </c>
      <c r="F91" s="53">
        <v>28.376300000000001</v>
      </c>
      <c r="G91" s="70">
        <v>37.8247</v>
      </c>
      <c r="H91" s="70">
        <v>96.811300000000003</v>
      </c>
      <c r="I91" s="54" t="s">
        <v>877</v>
      </c>
      <c r="J91" s="61"/>
      <c r="K91" s="61"/>
      <c r="L91" s="69">
        <v>58751.1</v>
      </c>
      <c r="M91" s="51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 spans="1:26" ht="15">
      <c r="A92" s="57">
        <v>41453</v>
      </c>
      <c r="B92" s="50">
        <v>8676206.6420000009</v>
      </c>
      <c r="C92" s="50">
        <v>5048301.0590000004</v>
      </c>
      <c r="D92" s="50">
        <v>3627905.5830000001</v>
      </c>
      <c r="E92" s="53">
        <v>10.256399999999999</v>
      </c>
      <c r="F92" s="53">
        <v>27.5107</v>
      </c>
      <c r="G92" s="70">
        <v>35.293999999999997</v>
      </c>
      <c r="H92" s="70">
        <v>86.423000000000002</v>
      </c>
      <c r="I92" s="54" t="s">
        <v>878</v>
      </c>
      <c r="J92" s="61"/>
      <c r="K92" s="61"/>
      <c r="L92" s="69">
        <v>54818.61</v>
      </c>
      <c r="M92" s="51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 spans="1:26" ht="15">
      <c r="A93" s="57">
        <v>41547</v>
      </c>
      <c r="B93" s="50">
        <v>8930285.1239999998</v>
      </c>
      <c r="C93" s="50">
        <v>5265784.8030000003</v>
      </c>
      <c r="D93" s="50">
        <v>3664500.321</v>
      </c>
      <c r="E93" s="53">
        <v>11.8055</v>
      </c>
      <c r="F93" s="53">
        <v>30.982299999999999</v>
      </c>
      <c r="G93" s="70">
        <v>37.6404</v>
      </c>
      <c r="H93" s="70">
        <v>94.005300000000005</v>
      </c>
      <c r="I93" s="54" t="s">
        <v>879</v>
      </c>
      <c r="J93" s="61"/>
      <c r="K93" s="61"/>
      <c r="L93" s="69">
        <v>95368.29</v>
      </c>
      <c r="M93" s="51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 spans="1:26" ht="15">
      <c r="A94" s="57">
        <v>41638</v>
      </c>
      <c r="B94" s="50">
        <v>9709838.2510000002</v>
      </c>
      <c r="C94" s="50">
        <v>5771077.4309999999</v>
      </c>
      <c r="D94" s="50">
        <v>3938760.82</v>
      </c>
      <c r="E94" s="53">
        <v>11.5672</v>
      </c>
      <c r="F94" s="53">
        <v>30.442699999999999</v>
      </c>
      <c r="G94" s="70">
        <v>37.311999999999998</v>
      </c>
      <c r="H94" s="70">
        <v>94.043899999999994</v>
      </c>
      <c r="I94" s="54" t="s">
        <v>880</v>
      </c>
      <c r="J94" s="61"/>
      <c r="K94" s="61"/>
      <c r="L94" s="69">
        <v>48483.8</v>
      </c>
      <c r="M94" s="51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 spans="1:26" ht="15">
      <c r="A95" s="57">
        <v>41726</v>
      </c>
      <c r="B95" s="50">
        <v>9929779.7860000003</v>
      </c>
      <c r="C95" s="50">
        <v>5912801.9749999996</v>
      </c>
      <c r="D95" s="50">
        <v>4016977.8119999999</v>
      </c>
      <c r="E95" s="53">
        <v>10.368600000000001</v>
      </c>
      <c r="F95" s="53">
        <v>26.359300000000001</v>
      </c>
      <c r="G95" s="70">
        <v>37.2515</v>
      </c>
      <c r="H95" s="70">
        <v>94.1768</v>
      </c>
      <c r="I95" s="54" t="s">
        <v>881</v>
      </c>
      <c r="J95" s="61"/>
      <c r="K95" s="61"/>
      <c r="L95" s="69">
        <v>85731.16</v>
      </c>
      <c r="M95" s="51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 spans="1:26" ht="15">
      <c r="A96" s="57">
        <v>41820</v>
      </c>
      <c r="B96" s="50">
        <v>11093284.93</v>
      </c>
      <c r="C96" s="50">
        <v>6890752.4570000004</v>
      </c>
      <c r="D96" s="50">
        <v>4202532.477</v>
      </c>
      <c r="E96" s="53">
        <v>9.0460999999999991</v>
      </c>
      <c r="F96" s="53">
        <v>23.363900000000001</v>
      </c>
      <c r="G96" s="70">
        <v>41.902900000000002</v>
      </c>
      <c r="H96" s="70">
        <v>113.0689</v>
      </c>
      <c r="I96" s="54" t="s">
        <v>882</v>
      </c>
      <c r="J96" s="61"/>
      <c r="K96" s="61"/>
      <c r="L96" s="69">
        <v>94826.68</v>
      </c>
      <c r="M96" s="51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 spans="1:26" ht="15">
      <c r="A97" s="57">
        <v>41912</v>
      </c>
      <c r="B97" s="50">
        <v>10746128.98</v>
      </c>
      <c r="C97" s="50">
        <v>6803292.0590000004</v>
      </c>
      <c r="D97" s="50">
        <v>3942836.9219999998</v>
      </c>
      <c r="E97" s="53">
        <v>5.3876999999999997</v>
      </c>
      <c r="F97" s="53">
        <v>14.271800000000001</v>
      </c>
      <c r="G97" s="70">
        <v>47.735700000000001</v>
      </c>
      <c r="H97" s="70">
        <v>133.16030000000001</v>
      </c>
      <c r="I97" s="54" t="s">
        <v>883</v>
      </c>
      <c r="J97" s="61"/>
      <c r="K97" s="61"/>
      <c r="L97" s="69">
        <v>105785.3</v>
      </c>
      <c r="M97" s="51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 spans="1:26" ht="15">
      <c r="A98" s="57">
        <v>42003</v>
      </c>
      <c r="B98" s="50">
        <v>10297997.02</v>
      </c>
      <c r="C98" s="50">
        <v>6220960.7359999996</v>
      </c>
      <c r="D98" s="50">
        <v>4077036.2850000001</v>
      </c>
      <c r="E98" s="53">
        <v>4.0327000000000002</v>
      </c>
      <c r="F98" s="53">
        <v>10.2958</v>
      </c>
      <c r="G98" s="70">
        <v>42.268000000000001</v>
      </c>
      <c r="H98" s="70">
        <v>109.2437</v>
      </c>
      <c r="I98" s="54" t="s">
        <v>884</v>
      </c>
      <c r="J98" s="61"/>
      <c r="K98" s="61"/>
      <c r="L98" s="69">
        <v>72089.84</v>
      </c>
      <c r="M98" s="51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 spans="1:26" ht="15">
      <c r="A99" s="57">
        <v>42094</v>
      </c>
      <c r="B99" s="50">
        <v>10544129.34</v>
      </c>
      <c r="C99" s="50">
        <v>6161638.1100000003</v>
      </c>
      <c r="D99" s="50">
        <v>4382491.2290000003</v>
      </c>
      <c r="E99" s="53">
        <v>5.4368999999999996</v>
      </c>
      <c r="F99" s="53">
        <v>13.5586</v>
      </c>
      <c r="G99" s="70">
        <v>37.380200000000002</v>
      </c>
      <c r="H99" s="70">
        <v>92.040599999999998</v>
      </c>
      <c r="I99" s="54" t="s">
        <v>885</v>
      </c>
      <c r="J99" s="61"/>
      <c r="K99" s="61"/>
      <c r="L99" s="69">
        <v>100377.2</v>
      </c>
      <c r="M99" s="51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 spans="1:26" ht="15">
      <c r="A100" s="57">
        <v>42185</v>
      </c>
      <c r="B100" s="50">
        <v>10776321.1</v>
      </c>
      <c r="C100" s="50">
        <v>6072824.0140000004</v>
      </c>
      <c r="D100" s="50">
        <v>4703497.0870000003</v>
      </c>
      <c r="E100" s="53">
        <v>7.2530999999999999</v>
      </c>
      <c r="F100" s="53">
        <v>18.205200000000001</v>
      </c>
      <c r="G100" s="70">
        <v>34.578800000000001</v>
      </c>
      <c r="H100" s="70">
        <v>80.972700000000003</v>
      </c>
      <c r="I100" s="54" t="s">
        <v>886</v>
      </c>
      <c r="J100" s="61"/>
      <c r="K100" s="61"/>
      <c r="L100" s="69">
        <v>88973.69</v>
      </c>
      <c r="M100" s="51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 spans="1:26" ht="15">
      <c r="A101" s="57">
        <v>42277</v>
      </c>
      <c r="B101" s="50">
        <v>11107331.189999999</v>
      </c>
      <c r="C101" s="50">
        <v>6266113.0269999998</v>
      </c>
      <c r="D101" s="50">
        <v>4841218.1629999997</v>
      </c>
      <c r="E101" s="53">
        <v>9.3637999999999995</v>
      </c>
      <c r="F101" s="53">
        <v>23.837900000000001</v>
      </c>
      <c r="G101" s="70">
        <v>34.556199999999997</v>
      </c>
      <c r="H101" s="70">
        <v>81.112899999999996</v>
      </c>
      <c r="I101" s="54" t="s">
        <v>887</v>
      </c>
      <c r="J101" s="61"/>
      <c r="K101" s="61"/>
      <c r="L101" s="69">
        <v>95163.38</v>
      </c>
      <c r="M101" s="51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 spans="1:26" ht="15">
      <c r="A102" s="57">
        <v>42368</v>
      </c>
      <c r="B102" s="50">
        <v>11342715.689999999</v>
      </c>
      <c r="C102" s="50">
        <v>6148255.7599999998</v>
      </c>
      <c r="D102" s="50">
        <v>5194459.9270000001</v>
      </c>
      <c r="E102" s="53">
        <v>11.2752</v>
      </c>
      <c r="F102" s="53">
        <v>26.926400000000001</v>
      </c>
      <c r="G102" s="70">
        <v>31.3704</v>
      </c>
      <c r="H102" s="70">
        <v>70.079499999999996</v>
      </c>
      <c r="I102" s="54" t="s">
        <v>888</v>
      </c>
      <c r="J102" s="61"/>
      <c r="K102" s="61"/>
      <c r="L102" s="69">
        <v>94137.25</v>
      </c>
      <c r="M102" s="51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 spans="1:26" ht="15">
      <c r="A103" s="57">
        <v>42460</v>
      </c>
      <c r="B103" s="50">
        <v>12085257.42</v>
      </c>
      <c r="C103" s="50">
        <v>6562225.7529999996</v>
      </c>
      <c r="D103" s="50">
        <v>5523031.6720000003</v>
      </c>
      <c r="E103" s="53">
        <v>11.225199999999999</v>
      </c>
      <c r="F103" s="53">
        <v>26.2348</v>
      </c>
      <c r="G103" s="70">
        <v>32.962400000000002</v>
      </c>
      <c r="H103" s="70">
        <v>73.766000000000005</v>
      </c>
      <c r="I103" s="54" t="s">
        <v>889</v>
      </c>
      <c r="J103" s="61"/>
      <c r="K103" s="61"/>
      <c r="L103" s="69">
        <v>88057.14</v>
      </c>
      <c r="M103" s="51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 spans="1:26" ht="15">
      <c r="A104" s="57">
        <v>42551</v>
      </c>
      <c r="B104" s="50">
        <v>12317401.93</v>
      </c>
      <c r="C104" s="50">
        <v>6515336.6169999996</v>
      </c>
      <c r="D104" s="50">
        <v>5802065.3130000001</v>
      </c>
      <c r="E104" s="53">
        <v>9.6792999999999996</v>
      </c>
      <c r="F104" s="53">
        <v>21.762499999999999</v>
      </c>
      <c r="G104" s="70">
        <v>33.224400000000003</v>
      </c>
      <c r="H104" s="70">
        <v>72.183199999999999</v>
      </c>
      <c r="I104" s="54" t="s">
        <v>890</v>
      </c>
      <c r="J104" s="61"/>
      <c r="K104" s="61"/>
      <c r="L104" s="69">
        <v>86460.78</v>
      </c>
      <c r="M104" s="51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 spans="1:26" ht="15">
      <c r="A105" s="57">
        <v>42643</v>
      </c>
      <c r="B105" s="50">
        <v>12410497.16</v>
      </c>
      <c r="C105" s="50">
        <v>6649577.0369999995</v>
      </c>
      <c r="D105" s="50">
        <v>5760920.1220000004</v>
      </c>
      <c r="E105" s="53">
        <v>10.617900000000001</v>
      </c>
      <c r="F105" s="53">
        <v>24.103400000000001</v>
      </c>
      <c r="G105" s="70">
        <v>34.458300000000001</v>
      </c>
      <c r="H105" s="70">
        <v>75.986900000000006</v>
      </c>
      <c r="I105" s="54" t="s">
        <v>891</v>
      </c>
      <c r="J105" s="61"/>
      <c r="K105" s="61"/>
      <c r="L105" s="69">
        <v>89219.77</v>
      </c>
      <c r="M105" s="51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 spans="1:26" ht="15">
      <c r="A106" s="57">
        <v>42734</v>
      </c>
      <c r="B106" s="50">
        <v>12922421.859999999</v>
      </c>
      <c r="C106" s="50">
        <v>6657165.8720000004</v>
      </c>
      <c r="D106" s="50">
        <v>6265255.9869999997</v>
      </c>
      <c r="E106" s="53">
        <v>11.167899999999999</v>
      </c>
      <c r="F106" s="53">
        <v>24.197800000000001</v>
      </c>
      <c r="G106" s="70">
        <v>29.6053</v>
      </c>
      <c r="H106" s="70">
        <v>62.496600000000001</v>
      </c>
      <c r="I106" s="54" t="s">
        <v>892</v>
      </c>
      <c r="J106" s="61"/>
      <c r="K106" s="61"/>
      <c r="L106" s="69">
        <v>92976.39</v>
      </c>
      <c r="M106" s="51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 spans="1:26" ht="15">
      <c r="A107" s="57">
        <v>42825</v>
      </c>
      <c r="B107" s="50">
        <v>13684580.130000001</v>
      </c>
      <c r="C107" s="50">
        <v>7051998.068</v>
      </c>
      <c r="D107" s="50">
        <v>6632582.0619999999</v>
      </c>
      <c r="E107" s="53">
        <v>10.8131</v>
      </c>
      <c r="F107" s="53">
        <v>23.450099999999999</v>
      </c>
      <c r="G107" s="70">
        <v>32.0657</v>
      </c>
      <c r="H107" s="70">
        <v>67.691100000000006</v>
      </c>
      <c r="I107" s="54" t="s">
        <v>893</v>
      </c>
      <c r="J107" s="61"/>
      <c r="K107" s="61"/>
      <c r="L107" s="69">
        <v>81084.679999999993</v>
      </c>
      <c r="M107" s="51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 spans="1:26" ht="15">
      <c r="A108" s="57">
        <v>42908</v>
      </c>
      <c r="B108" s="50">
        <v>14112148.470000001</v>
      </c>
      <c r="C108" s="50">
        <v>7756021.9270000001</v>
      </c>
      <c r="D108" s="50">
        <v>6356126.5439999998</v>
      </c>
      <c r="E108" s="53">
        <v>9.9247999999999994</v>
      </c>
      <c r="F108" s="53">
        <v>22.1023</v>
      </c>
      <c r="G108" s="70">
        <v>35.695500000000003</v>
      </c>
      <c r="H108" s="70">
        <v>81.268600000000006</v>
      </c>
      <c r="I108" s="54" t="s">
        <v>894</v>
      </c>
      <c r="J108" s="61"/>
      <c r="K108" s="61"/>
      <c r="L108" s="69">
        <v>107462</v>
      </c>
      <c r="M108" s="51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 spans="1:26" ht="15">
      <c r="A109" s="57">
        <v>43007</v>
      </c>
      <c r="B109" s="50">
        <v>13865740.01</v>
      </c>
      <c r="C109" s="50">
        <v>7134109.8020000001</v>
      </c>
      <c r="D109" s="50">
        <v>6731630.2070000004</v>
      </c>
      <c r="E109" s="53">
        <v>10.541499999999999</v>
      </c>
      <c r="F109" s="53">
        <v>22.695900000000002</v>
      </c>
      <c r="G109" s="70">
        <v>34.997900000000001</v>
      </c>
      <c r="H109" s="70">
        <v>73.787800000000004</v>
      </c>
      <c r="I109" s="54" t="s">
        <v>895</v>
      </c>
      <c r="J109" s="61"/>
      <c r="K109" s="61"/>
      <c r="L109" s="69">
        <v>104331</v>
      </c>
      <c r="M109" s="51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 spans="1:26" ht="15" hidden="1">
      <c r="A110" s="66">
        <v>43070</v>
      </c>
      <c r="B110" s="67"/>
      <c r="C110" s="67"/>
      <c r="D110" s="67"/>
      <c r="E110" s="53">
        <v>10.2851</v>
      </c>
      <c r="F110" s="53">
        <v>20.8599</v>
      </c>
      <c r="G110" s="53">
        <v>50.69</v>
      </c>
      <c r="H110" s="54">
        <v>102.82</v>
      </c>
      <c r="I110" s="54">
        <v>2.3860000000000001</v>
      </c>
      <c r="J110" s="61"/>
      <c r="K110" s="61"/>
      <c r="L110" s="61"/>
      <c r="M110" s="51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 spans="1:26" ht="15">
      <c r="A111" s="86" t="s">
        <v>896</v>
      </c>
      <c r="B111" s="85"/>
      <c r="C111" s="85"/>
      <c r="D111" s="85"/>
      <c r="E111" s="85"/>
      <c r="F111" s="85"/>
      <c r="G111" s="85"/>
      <c r="H111" s="85"/>
      <c r="I111" s="85"/>
      <c r="J111" s="85"/>
      <c r="K111" s="51"/>
      <c r="L111" s="51"/>
      <c r="M111" s="51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 spans="1:26" ht="15">
      <c r="A112" s="50" t="s">
        <v>833</v>
      </c>
      <c r="B112" s="50" t="s">
        <v>834</v>
      </c>
      <c r="C112" s="50" t="s">
        <v>835</v>
      </c>
      <c r="D112" s="50" t="s">
        <v>836</v>
      </c>
      <c r="E112" s="53" t="s">
        <v>740</v>
      </c>
      <c r="F112" s="53" t="s">
        <v>741</v>
      </c>
      <c r="G112" s="53" t="s">
        <v>742</v>
      </c>
      <c r="H112" s="53" t="s">
        <v>744</v>
      </c>
      <c r="I112" s="54" t="s">
        <v>745</v>
      </c>
      <c r="J112" s="55" t="s">
        <v>837</v>
      </c>
      <c r="K112" s="55" t="s">
        <v>838</v>
      </c>
      <c r="L112" s="55" t="s">
        <v>839</v>
      </c>
      <c r="M112" s="51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 spans="1:26" ht="15">
      <c r="A113" s="57">
        <v>41361</v>
      </c>
      <c r="B113" s="50">
        <v>11493469.27</v>
      </c>
      <c r="C113" s="50">
        <v>7124140.5049999999</v>
      </c>
      <c r="D113" s="50">
        <v>4369328.7620000001</v>
      </c>
      <c r="E113" s="59">
        <v>6.2705000000000002</v>
      </c>
      <c r="F113" s="59">
        <v>16.671600000000002</v>
      </c>
      <c r="G113" s="59">
        <v>28.210699999999999</v>
      </c>
      <c r="H113" s="59">
        <v>77.215800000000002</v>
      </c>
      <c r="I113" s="60" t="s">
        <v>897</v>
      </c>
      <c r="J113" s="61"/>
      <c r="K113" s="61"/>
      <c r="L113" s="62" t="s">
        <v>16</v>
      </c>
      <c r="M113" s="51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 spans="1:26" ht="15">
      <c r="A114" s="57">
        <v>41453</v>
      </c>
      <c r="B114" s="50">
        <v>12055089.529999999</v>
      </c>
      <c r="C114" s="50">
        <v>7087679.2199999997</v>
      </c>
      <c r="D114" s="50">
        <v>4967410.3099999996</v>
      </c>
      <c r="E114" s="59">
        <v>6.4972000000000003</v>
      </c>
      <c r="F114" s="59">
        <v>17.131599999999999</v>
      </c>
      <c r="G114" s="59">
        <v>26.701499999999999</v>
      </c>
      <c r="H114" s="59">
        <v>73.079700000000003</v>
      </c>
      <c r="I114" s="60" t="s">
        <v>898</v>
      </c>
      <c r="J114" s="61"/>
      <c r="K114" s="61"/>
      <c r="L114" s="62" t="s">
        <v>16</v>
      </c>
      <c r="M114" s="51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 spans="1:26" ht="15">
      <c r="A115" s="57">
        <v>41547</v>
      </c>
      <c r="B115" s="50">
        <v>14021716.32</v>
      </c>
      <c r="C115" s="50">
        <v>8643814.1229999997</v>
      </c>
      <c r="D115" s="50">
        <v>5377902.1950000003</v>
      </c>
      <c r="E115" s="59">
        <v>5.8179999999999996</v>
      </c>
      <c r="F115" s="59">
        <v>15.7431</v>
      </c>
      <c r="G115" s="59">
        <v>26.497900000000001</v>
      </c>
      <c r="H115" s="59">
        <v>77.518500000000003</v>
      </c>
      <c r="I115" s="60" t="s">
        <v>900</v>
      </c>
      <c r="J115" s="61"/>
      <c r="K115" s="61"/>
      <c r="L115" s="62" t="s">
        <v>16</v>
      </c>
      <c r="M115" s="51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 spans="1:26" ht="15">
      <c r="A116" s="57">
        <v>41638</v>
      </c>
      <c r="B116" s="50">
        <v>14633141.380000001</v>
      </c>
      <c r="C116" s="50">
        <v>9269980.4550000001</v>
      </c>
      <c r="D116" s="50">
        <v>5363160.926</v>
      </c>
      <c r="E116" s="59">
        <v>4.9070999999999998</v>
      </c>
      <c r="F116" s="59">
        <v>14.716100000000001</v>
      </c>
      <c r="G116" s="59">
        <v>35.165700000000001</v>
      </c>
      <c r="H116" s="59">
        <v>107.8095</v>
      </c>
      <c r="I116" s="60" t="s">
        <v>901</v>
      </c>
      <c r="J116" s="61"/>
      <c r="K116" s="61"/>
      <c r="L116" s="62" t="s">
        <v>16</v>
      </c>
      <c r="M116" s="51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 spans="1:26" ht="15">
      <c r="A117" s="57">
        <v>41726</v>
      </c>
      <c r="B117" s="50">
        <v>13697224.279999999</v>
      </c>
      <c r="C117" s="50">
        <v>8329256.216</v>
      </c>
      <c r="D117" s="50">
        <v>5367968.0630000001</v>
      </c>
      <c r="E117" s="59">
        <v>5.3265000000000002</v>
      </c>
      <c r="F117" s="59">
        <v>14.9155</v>
      </c>
      <c r="G117" s="59">
        <v>33.270400000000002</v>
      </c>
      <c r="H117" s="59">
        <v>95.005200000000002</v>
      </c>
      <c r="I117" s="60" t="s">
        <v>903</v>
      </c>
      <c r="J117" s="61"/>
      <c r="K117" s="61"/>
      <c r="L117" s="62" t="s">
        <v>16</v>
      </c>
      <c r="M117" s="51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 spans="1:26" ht="15">
      <c r="A118" s="57">
        <v>41820</v>
      </c>
      <c r="B118" s="50">
        <v>14821012.42</v>
      </c>
      <c r="C118" s="50">
        <v>9171012.4729999993</v>
      </c>
      <c r="D118" s="50">
        <v>5649999.9469999997</v>
      </c>
      <c r="E118" s="59">
        <v>5.0103999999999997</v>
      </c>
      <c r="F118" s="59">
        <v>14.204700000000001</v>
      </c>
      <c r="G118" s="59">
        <v>29.5213</v>
      </c>
      <c r="H118" s="59">
        <v>86.209299999999999</v>
      </c>
      <c r="I118" s="60" t="s">
        <v>905</v>
      </c>
      <c r="J118" s="61"/>
      <c r="K118" s="61"/>
      <c r="L118" s="62" t="s">
        <v>16</v>
      </c>
      <c r="M118" s="51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 spans="1:26" ht="15">
      <c r="A119" s="57">
        <v>41912</v>
      </c>
      <c r="B119" s="50">
        <v>15757355.390000001</v>
      </c>
      <c r="C119" s="50">
        <v>10073168.119999999</v>
      </c>
      <c r="D119" s="50">
        <v>5684187.2759999996</v>
      </c>
      <c r="E119" s="59">
        <v>4.7134999999999998</v>
      </c>
      <c r="F119" s="59">
        <v>14.1721</v>
      </c>
      <c r="G119" s="59">
        <v>34.1325</v>
      </c>
      <c r="H119" s="59">
        <v>105.224</v>
      </c>
      <c r="I119" s="60" t="s">
        <v>906</v>
      </c>
      <c r="J119" s="61"/>
      <c r="K119" s="61"/>
      <c r="L119" s="62">
        <v>47404.639999999999</v>
      </c>
      <c r="M119" s="51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 spans="1:26" ht="15">
      <c r="A120" s="57">
        <v>42003</v>
      </c>
      <c r="B120" s="50">
        <v>14790103.91</v>
      </c>
      <c r="C120" s="50">
        <v>8824408.1030000001</v>
      </c>
      <c r="D120" s="50">
        <v>5965695.8080000002</v>
      </c>
      <c r="E120" s="59">
        <v>5.5065</v>
      </c>
      <c r="F120" s="59">
        <v>15.933999999999999</v>
      </c>
      <c r="G120" s="59">
        <v>27.899899999999999</v>
      </c>
      <c r="H120" s="59">
        <v>76.485799999999998</v>
      </c>
      <c r="I120" s="60" t="s">
        <v>908</v>
      </c>
      <c r="J120" s="61"/>
      <c r="K120" s="61"/>
      <c r="L120" s="62" t="s">
        <v>16</v>
      </c>
      <c r="M120" s="51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 spans="1:26" ht="15">
      <c r="A121" s="57">
        <v>42094</v>
      </c>
      <c r="B121" s="50">
        <v>14604134.48</v>
      </c>
      <c r="C121" s="50">
        <v>7893119.4210000001</v>
      </c>
      <c r="D121" s="50">
        <v>6711015.0619999999</v>
      </c>
      <c r="E121" s="59">
        <v>6.5373999999999999</v>
      </c>
      <c r="F121" s="59">
        <v>17.6173</v>
      </c>
      <c r="G121" s="59">
        <v>27.4025</v>
      </c>
      <c r="H121" s="59">
        <v>70.143100000000004</v>
      </c>
      <c r="I121" s="60" t="s">
        <v>909</v>
      </c>
      <c r="J121" s="61"/>
      <c r="K121" s="61"/>
      <c r="L121" s="62" t="s">
        <v>16</v>
      </c>
      <c r="M121" s="51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 spans="1:26" ht="15">
      <c r="A122" s="57">
        <v>42185</v>
      </c>
      <c r="B122" s="50">
        <v>15513036.460000001</v>
      </c>
      <c r="C122" s="50">
        <v>8448642.2750000004</v>
      </c>
      <c r="D122" s="50">
        <v>7064394.182</v>
      </c>
      <c r="E122" s="59">
        <v>6.8529</v>
      </c>
      <c r="F122" s="59">
        <v>18.7319</v>
      </c>
      <c r="G122" s="59">
        <v>24.5427</v>
      </c>
      <c r="H122" s="59">
        <v>63.2224</v>
      </c>
      <c r="I122" s="60" t="s">
        <v>911</v>
      </c>
      <c r="J122" s="61"/>
      <c r="K122" s="61"/>
      <c r="L122" s="62" t="s">
        <v>16</v>
      </c>
      <c r="M122" s="51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 spans="1:26" ht="15">
      <c r="A123" s="57">
        <v>42277</v>
      </c>
      <c r="B123" s="50">
        <v>15916678.35</v>
      </c>
      <c r="C123" s="50">
        <v>8883132.6349999998</v>
      </c>
      <c r="D123" s="50">
        <v>7033545.716</v>
      </c>
      <c r="E123" s="59">
        <v>6.7988999999999997</v>
      </c>
      <c r="F123" s="59">
        <v>19.428999999999998</v>
      </c>
      <c r="G123" s="59">
        <v>25.277799999999999</v>
      </c>
      <c r="H123" s="59">
        <v>67.365300000000005</v>
      </c>
      <c r="I123" s="60" t="s">
        <v>913</v>
      </c>
      <c r="J123" s="61"/>
      <c r="K123" s="61"/>
      <c r="L123" s="62" t="s">
        <v>16</v>
      </c>
      <c r="M123" s="51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 spans="1:26" ht="15">
      <c r="A124" s="57">
        <v>42368</v>
      </c>
      <c r="B124" s="50">
        <v>15203129.560000001</v>
      </c>
      <c r="C124" s="50">
        <v>7916954.2199999997</v>
      </c>
      <c r="D124" s="50">
        <v>7286175.3430000003</v>
      </c>
      <c r="E124" s="59">
        <v>6.8924000000000003</v>
      </c>
      <c r="F124" s="59">
        <v>17.999099999999999</v>
      </c>
      <c r="G124" s="59">
        <v>25.5505</v>
      </c>
      <c r="H124" s="59">
        <v>63.780900000000003</v>
      </c>
      <c r="I124" s="60" t="s">
        <v>915</v>
      </c>
      <c r="J124" s="61"/>
      <c r="K124" s="61"/>
      <c r="L124" s="62" t="s">
        <v>16</v>
      </c>
      <c r="M124" s="51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 spans="1:26" ht="15">
      <c r="A125" s="57">
        <v>42460</v>
      </c>
      <c r="B125" s="50">
        <v>14556143.460000001</v>
      </c>
      <c r="C125" s="50">
        <v>7059250.8320000004</v>
      </c>
      <c r="D125" s="50">
        <v>7496892.6270000003</v>
      </c>
      <c r="E125" s="59">
        <v>6.8147000000000002</v>
      </c>
      <c r="F125" s="59">
        <v>16.546800000000001</v>
      </c>
      <c r="G125" s="59">
        <v>27.209499999999998</v>
      </c>
      <c r="H125" s="59">
        <v>62.825899999999997</v>
      </c>
      <c r="I125" s="60" t="s">
        <v>914</v>
      </c>
      <c r="J125" s="61"/>
      <c r="K125" s="61"/>
      <c r="L125" s="62" t="s">
        <v>16</v>
      </c>
      <c r="M125" s="51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 spans="1:26" ht="15">
      <c r="A126" s="57">
        <v>42551</v>
      </c>
      <c r="B126" s="50">
        <v>15382868</v>
      </c>
      <c r="C126" s="50">
        <v>7439313.8169999998</v>
      </c>
      <c r="D126" s="50">
        <v>7943554.1859999998</v>
      </c>
      <c r="E126" s="59">
        <v>6.5636999999999999</v>
      </c>
      <c r="F126" s="59">
        <v>15.970800000000001</v>
      </c>
      <c r="G126" s="59">
        <v>26.023700000000002</v>
      </c>
      <c r="H126" s="59">
        <v>59.968800000000002</v>
      </c>
      <c r="I126" s="60" t="s">
        <v>917</v>
      </c>
      <c r="J126" s="61"/>
      <c r="K126" s="61"/>
      <c r="L126" s="62" t="s">
        <v>16</v>
      </c>
      <c r="M126" s="51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 spans="1:26" ht="15">
      <c r="A127" s="57">
        <v>42643</v>
      </c>
      <c r="B127" s="50">
        <v>15650111.59</v>
      </c>
      <c r="C127" s="50">
        <v>7816702.0779999997</v>
      </c>
      <c r="D127" s="50">
        <v>7833409.5130000003</v>
      </c>
      <c r="E127" s="59">
        <v>6.2187000000000001</v>
      </c>
      <c r="F127" s="59">
        <v>15.647500000000001</v>
      </c>
      <c r="G127" s="59">
        <v>25.323499999999999</v>
      </c>
      <c r="H127" s="59">
        <v>60.294899999999998</v>
      </c>
      <c r="I127" s="60" t="s">
        <v>919</v>
      </c>
      <c r="J127" s="61"/>
      <c r="K127" s="61"/>
      <c r="L127" s="62" t="s">
        <v>16</v>
      </c>
      <c r="M127" s="51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 spans="1:26" ht="15">
      <c r="A128" s="57">
        <v>42734</v>
      </c>
      <c r="B128" s="50">
        <v>15830740.710000001</v>
      </c>
      <c r="C128" s="50">
        <v>7756420.3890000004</v>
      </c>
      <c r="D128" s="50">
        <v>8074320.3210000005</v>
      </c>
      <c r="E128" s="59">
        <v>6.5141</v>
      </c>
      <c r="F128" s="59">
        <v>15.6572</v>
      </c>
      <c r="G128" s="59">
        <v>25.507100000000001</v>
      </c>
      <c r="H128" s="59">
        <v>59.198099999999997</v>
      </c>
      <c r="I128" s="60" t="s">
        <v>920</v>
      </c>
      <c r="J128" s="61"/>
      <c r="K128" s="61"/>
      <c r="L128" s="62" t="s">
        <v>16</v>
      </c>
      <c r="M128" s="51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 spans="1:26" ht="15">
      <c r="A129" s="57">
        <v>42825</v>
      </c>
      <c r="B129" s="50">
        <v>16603962.43</v>
      </c>
      <c r="C129" s="50">
        <v>8251146.2439999999</v>
      </c>
      <c r="D129" s="50">
        <v>8352816.182</v>
      </c>
      <c r="E129" s="59">
        <v>6.5083000000000002</v>
      </c>
      <c r="F129" s="59">
        <v>15.1625</v>
      </c>
      <c r="G129" s="59">
        <v>24.811399999999999</v>
      </c>
      <c r="H129" s="59">
        <v>58.2624</v>
      </c>
      <c r="I129" s="60" t="s">
        <v>899</v>
      </c>
      <c r="J129" s="61"/>
      <c r="K129" s="61"/>
      <c r="L129" s="62" t="s">
        <v>16</v>
      </c>
      <c r="M129" s="51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 spans="1:26" ht="15">
      <c r="A130" s="57">
        <v>42908</v>
      </c>
      <c r="B130" s="50">
        <v>16519345.42</v>
      </c>
      <c r="C130" s="50">
        <v>7911186.4939999999</v>
      </c>
      <c r="D130" s="50">
        <v>8608158.9240000006</v>
      </c>
      <c r="E130" s="59">
        <v>6.3547000000000002</v>
      </c>
      <c r="F130" s="59">
        <v>14.5459</v>
      </c>
      <c r="G130" s="59">
        <v>23.955400000000001</v>
      </c>
      <c r="H130" s="59">
        <v>54.493899999999996</v>
      </c>
      <c r="I130" s="60" t="s">
        <v>902</v>
      </c>
      <c r="J130" s="61"/>
      <c r="K130" s="61"/>
      <c r="L130" s="62" t="s">
        <v>16</v>
      </c>
      <c r="M130" s="51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 spans="1:26" ht="15">
      <c r="A131" s="57">
        <v>43007</v>
      </c>
      <c r="B131" s="50">
        <v>16903741.07</v>
      </c>
      <c r="C131" s="50">
        <v>8254735.0650000004</v>
      </c>
      <c r="D131" s="50">
        <v>8649006.0010000002</v>
      </c>
      <c r="E131" s="59">
        <v>7.5888999999999998</v>
      </c>
      <c r="F131" s="59">
        <v>17.8035</v>
      </c>
      <c r="G131" s="59">
        <v>24.556799999999999</v>
      </c>
      <c r="H131" s="59">
        <v>56.836199999999998</v>
      </c>
      <c r="I131" s="60" t="s">
        <v>904</v>
      </c>
      <c r="J131" s="61"/>
      <c r="K131" s="61"/>
      <c r="L131" s="62" t="s">
        <v>16</v>
      </c>
      <c r="M131" s="51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 spans="1:26" ht="15" hidden="1">
      <c r="A132" s="66">
        <v>43070</v>
      </c>
      <c r="B132" s="67"/>
      <c r="C132" s="67"/>
      <c r="D132" s="67"/>
      <c r="E132" s="53">
        <v>7.97</v>
      </c>
      <c r="F132" s="53">
        <v>14.85</v>
      </c>
      <c r="G132" s="53">
        <v>46.33</v>
      </c>
      <c r="H132" s="54">
        <v>86.31</v>
      </c>
      <c r="I132" s="54">
        <v>1.6237999999999999</v>
      </c>
      <c r="J132" s="61"/>
      <c r="K132" s="61"/>
      <c r="L132" s="61"/>
      <c r="M132" s="51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 spans="1:26" ht="15">
      <c r="A133" s="86" t="s">
        <v>929</v>
      </c>
      <c r="B133" s="85"/>
      <c r="C133" s="85"/>
      <c r="D133" s="85"/>
      <c r="E133" s="85"/>
      <c r="F133" s="85"/>
      <c r="G133" s="85"/>
      <c r="H133" s="85"/>
      <c r="I133" s="85"/>
      <c r="J133" s="85"/>
      <c r="K133" s="51"/>
      <c r="L133" s="51"/>
      <c r="M133" s="51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 spans="1:26" ht="15">
      <c r="A134" s="50" t="s">
        <v>833</v>
      </c>
      <c r="B134" s="50" t="s">
        <v>834</v>
      </c>
      <c r="C134" s="50" t="s">
        <v>835</v>
      </c>
      <c r="D134" s="50" t="s">
        <v>836</v>
      </c>
      <c r="E134" s="53" t="s">
        <v>740</v>
      </c>
      <c r="F134" s="53" t="s">
        <v>741</v>
      </c>
      <c r="G134" s="53" t="s">
        <v>742</v>
      </c>
      <c r="H134" s="53" t="s">
        <v>744</v>
      </c>
      <c r="I134" s="54" t="s">
        <v>745</v>
      </c>
      <c r="J134" s="55" t="s">
        <v>837</v>
      </c>
      <c r="K134" s="55" t="s">
        <v>838</v>
      </c>
      <c r="L134" s="55" t="s">
        <v>839</v>
      </c>
      <c r="M134" s="51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 spans="1:26" ht="15">
      <c r="A135" s="57">
        <v>41361</v>
      </c>
      <c r="B135" s="50">
        <v>8262004.4900000002</v>
      </c>
      <c r="C135" s="50">
        <v>7069416.7199999997</v>
      </c>
      <c r="D135" s="50">
        <v>1192587.77</v>
      </c>
      <c r="E135" s="53">
        <v>3.069</v>
      </c>
      <c r="F135" s="53">
        <v>20.0154</v>
      </c>
      <c r="G135" s="53">
        <v>16.609300000000001</v>
      </c>
      <c r="H135" s="53">
        <v>115.7353</v>
      </c>
      <c r="I135" s="54" t="s">
        <v>922</v>
      </c>
      <c r="J135" s="61"/>
      <c r="K135" s="71">
        <v>49864086262</v>
      </c>
      <c r="L135" s="62">
        <v>13823.83</v>
      </c>
      <c r="M135" s="51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 spans="1:26" ht="15">
      <c r="A136" s="57">
        <v>41453</v>
      </c>
      <c r="B136" s="50">
        <v>8462600.5769999996</v>
      </c>
      <c r="C136" s="50">
        <v>7255490.9929999998</v>
      </c>
      <c r="D136" s="50">
        <v>1207109.585</v>
      </c>
      <c r="E136" s="53">
        <v>3.3626</v>
      </c>
      <c r="F136" s="53">
        <v>22.900200000000002</v>
      </c>
      <c r="G136" s="53">
        <v>16.983000000000001</v>
      </c>
      <c r="H136" s="53">
        <v>119.7252</v>
      </c>
      <c r="I136" s="54" t="s">
        <v>927</v>
      </c>
      <c r="J136" s="61"/>
      <c r="K136" s="71">
        <v>210948401955</v>
      </c>
      <c r="L136" s="62">
        <v>33122.43</v>
      </c>
      <c r="M136" s="51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 spans="1:26" ht="15">
      <c r="A137" s="57">
        <v>41547</v>
      </c>
      <c r="B137" s="50">
        <v>9030525.5059999991</v>
      </c>
      <c r="C137" s="50">
        <v>7710517.3480000002</v>
      </c>
      <c r="D137" s="50">
        <v>1320008.1580000001</v>
      </c>
      <c r="E137" s="53">
        <v>3.7543000000000002</v>
      </c>
      <c r="F137" s="53">
        <v>25.6525</v>
      </c>
      <c r="G137" s="53">
        <v>16.583100000000002</v>
      </c>
      <c r="H137" s="53">
        <v>114.08199999999999</v>
      </c>
      <c r="I137" s="54" t="s">
        <v>933</v>
      </c>
      <c r="J137" s="61"/>
      <c r="K137" s="73">
        <v>334270594104</v>
      </c>
      <c r="L137" s="62">
        <v>24224.48</v>
      </c>
      <c r="M137" s="51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 spans="1:26" ht="15">
      <c r="A138" s="57">
        <v>41638</v>
      </c>
      <c r="B138" s="50">
        <v>9720961.7640000004</v>
      </c>
      <c r="C138" s="50">
        <v>8172498.9720000001</v>
      </c>
      <c r="D138" s="50">
        <v>1548462.7930000001</v>
      </c>
      <c r="E138" s="53">
        <v>4.6151999999999997</v>
      </c>
      <c r="F138" s="53">
        <v>29.924099999999999</v>
      </c>
      <c r="G138" s="53">
        <v>15.006500000000001</v>
      </c>
      <c r="H138" s="53">
        <v>94.773200000000003</v>
      </c>
      <c r="I138" s="54" t="s">
        <v>938</v>
      </c>
      <c r="J138" s="61"/>
      <c r="K138" s="71">
        <v>822701900603</v>
      </c>
      <c r="L138" s="62">
        <v>36747.94</v>
      </c>
      <c r="M138" s="51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 spans="1:26" ht="15">
      <c r="A139" s="57">
        <v>41726</v>
      </c>
      <c r="B139" s="50">
        <v>9334585.3310000002</v>
      </c>
      <c r="C139" s="50">
        <v>7891844.835</v>
      </c>
      <c r="D139" s="50">
        <v>1442740.496</v>
      </c>
      <c r="E139" s="53">
        <v>4.6677999999999997</v>
      </c>
      <c r="F139" s="53">
        <v>31.364599999999999</v>
      </c>
      <c r="G139" s="53">
        <v>14.420500000000001</v>
      </c>
      <c r="H139" s="53">
        <v>93.927899999999994</v>
      </c>
      <c r="I139" s="54" t="s">
        <v>923</v>
      </c>
      <c r="J139" s="61"/>
      <c r="K139" s="71">
        <v>61278589024</v>
      </c>
      <c r="L139" s="62">
        <v>24299.58</v>
      </c>
      <c r="M139" s="51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 spans="1:26" ht="15">
      <c r="A140" s="57">
        <v>41820</v>
      </c>
      <c r="B140" s="50">
        <v>9713437.4509999994</v>
      </c>
      <c r="C140" s="50">
        <v>8227789.3689999999</v>
      </c>
      <c r="D140" s="50">
        <v>1485648.081</v>
      </c>
      <c r="E140" s="53">
        <v>4.3733000000000004</v>
      </c>
      <c r="F140" s="53">
        <v>29.688199999999998</v>
      </c>
      <c r="G140" s="53">
        <v>18.825099999999999</v>
      </c>
      <c r="H140" s="53">
        <v>123.7967</v>
      </c>
      <c r="I140" s="54" t="s">
        <v>928</v>
      </c>
      <c r="J140" s="61"/>
      <c r="K140" s="71">
        <v>158153614833</v>
      </c>
      <c r="L140" s="62">
        <v>24295.84</v>
      </c>
      <c r="M140" s="51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 spans="1:26" ht="15">
      <c r="A141" s="57">
        <v>41912</v>
      </c>
      <c r="B141" s="50">
        <v>9553283.5299999993</v>
      </c>
      <c r="C141" s="50">
        <v>8026006.216</v>
      </c>
      <c r="D141" s="50">
        <v>1527277.314</v>
      </c>
      <c r="E141" s="53">
        <v>3.5217000000000001</v>
      </c>
      <c r="F141" s="53">
        <v>23.118099999999998</v>
      </c>
      <c r="G141" s="53">
        <v>25.514299999999999</v>
      </c>
      <c r="H141" s="53">
        <v>160.5378</v>
      </c>
      <c r="I141" s="54" t="s">
        <v>934</v>
      </c>
      <c r="J141" s="61"/>
      <c r="K141" s="73">
        <v>267662496847</v>
      </c>
      <c r="L141" s="62">
        <v>35541.86</v>
      </c>
      <c r="M141" s="51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 spans="1:26" ht="15">
      <c r="A142" s="57">
        <v>42003</v>
      </c>
      <c r="B142" s="50">
        <v>10458881.68</v>
      </c>
      <c r="C142" s="50">
        <v>8818101.1390000004</v>
      </c>
      <c r="D142" s="50">
        <v>1640780.5449999999</v>
      </c>
      <c r="E142" s="53">
        <v>3.2614000000000001</v>
      </c>
      <c r="F142" s="53">
        <v>20.741900000000001</v>
      </c>
      <c r="G142" s="53">
        <v>19.305399999999999</v>
      </c>
      <c r="H142" s="53">
        <v>123.58320000000001</v>
      </c>
      <c r="I142" s="54" t="s">
        <v>939</v>
      </c>
      <c r="J142" s="61"/>
      <c r="K142" s="75">
        <v>599556590359</v>
      </c>
      <c r="L142" s="62">
        <v>52392.959999999999</v>
      </c>
      <c r="M142" s="51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 spans="1:26" ht="15">
      <c r="A143" s="57">
        <v>42094</v>
      </c>
      <c r="B143" s="50">
        <v>10975102.050000001</v>
      </c>
      <c r="C143" s="50">
        <v>9278272.2050000001</v>
      </c>
      <c r="D143" s="50">
        <v>1696829.8430000001</v>
      </c>
      <c r="E143" s="53">
        <v>3.1854</v>
      </c>
      <c r="F143" s="53">
        <v>20.7089</v>
      </c>
      <c r="G143" s="53">
        <v>22.755600000000001</v>
      </c>
      <c r="H143" s="53">
        <v>147.70439999999999</v>
      </c>
      <c r="I143" s="54" t="s">
        <v>925</v>
      </c>
      <c r="J143" s="61"/>
      <c r="K143" s="73">
        <v>47215659303</v>
      </c>
      <c r="L143" s="62">
        <v>33054.79</v>
      </c>
      <c r="M143" s="51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 spans="1:26" ht="15">
      <c r="A144" s="57">
        <v>42185</v>
      </c>
      <c r="B144" s="50">
        <v>11609234.439999999</v>
      </c>
      <c r="C144" s="50">
        <v>9994483.2109999992</v>
      </c>
      <c r="D144" s="50">
        <v>1614751.226</v>
      </c>
      <c r="E144" s="53">
        <v>3.1852999999999998</v>
      </c>
      <c r="F144" s="53">
        <v>21.989699999999999</v>
      </c>
      <c r="G144" s="53">
        <v>23.848099999999999</v>
      </c>
      <c r="H144" s="53">
        <v>171.78829999999999</v>
      </c>
      <c r="I144" s="54" t="s">
        <v>931</v>
      </c>
      <c r="J144" s="61"/>
      <c r="K144" s="73">
        <v>165302980084</v>
      </c>
      <c r="L144" s="62">
        <v>35911.47</v>
      </c>
      <c r="M144" s="51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 spans="1:26" ht="15">
      <c r="A145" s="57">
        <v>42277</v>
      </c>
      <c r="B145" s="50">
        <v>12270715</v>
      </c>
      <c r="C145" s="50">
        <v>10594604.970000001</v>
      </c>
      <c r="D145" s="50">
        <v>1676110.0330000001</v>
      </c>
      <c r="E145" s="53">
        <v>3.3487</v>
      </c>
      <c r="F145" s="53">
        <v>22.9025</v>
      </c>
      <c r="G145" s="53">
        <v>24.623799999999999</v>
      </c>
      <c r="H145" s="53">
        <v>180.6344</v>
      </c>
      <c r="I145" s="54" t="s">
        <v>936</v>
      </c>
      <c r="J145" s="61"/>
      <c r="K145" s="73">
        <v>297669104538</v>
      </c>
      <c r="L145" s="62">
        <v>30488.06</v>
      </c>
      <c r="M145" s="51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 spans="1:26" ht="15">
      <c r="A146" s="57">
        <v>42368</v>
      </c>
      <c r="B146" s="50">
        <v>16761063.52</v>
      </c>
      <c r="C146" s="50">
        <v>11598931.720000001</v>
      </c>
      <c r="D146" s="50">
        <v>5162131.7970000003</v>
      </c>
      <c r="E146" s="53">
        <v>3.407</v>
      </c>
      <c r="F146" s="53">
        <v>13.662599999999999</v>
      </c>
      <c r="G146" s="53">
        <v>17.1143</v>
      </c>
      <c r="H146" s="53">
        <v>55.658299999999997</v>
      </c>
      <c r="I146" s="54" t="s">
        <v>941</v>
      </c>
      <c r="J146" s="61"/>
      <c r="K146" s="75">
        <v>746091097180</v>
      </c>
      <c r="L146" s="62">
        <v>37263.69</v>
      </c>
      <c r="M146" s="51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 spans="1:26" ht="15">
      <c r="A147" s="57">
        <v>42460</v>
      </c>
      <c r="B147" s="50">
        <v>16494161.060000001</v>
      </c>
      <c r="C147" s="50">
        <v>11321470.32</v>
      </c>
      <c r="D147" s="50">
        <v>5172690.7390000001</v>
      </c>
      <c r="E147" s="53">
        <v>3.3763999999999998</v>
      </c>
      <c r="F147" s="53">
        <v>13.5298</v>
      </c>
      <c r="G147" s="53">
        <v>19.0669</v>
      </c>
      <c r="H147" s="53">
        <v>60.8977</v>
      </c>
      <c r="I147" s="54" t="s">
        <v>926</v>
      </c>
      <c r="J147" s="61"/>
      <c r="K147" s="73">
        <v>51413552833</v>
      </c>
      <c r="L147" s="62">
        <v>40643.089999999997</v>
      </c>
      <c r="M147" s="51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 spans="1:26" ht="15">
      <c r="A148" s="57">
        <v>42551</v>
      </c>
      <c r="B148" s="50">
        <v>17140791.48</v>
      </c>
      <c r="C148" s="50">
        <v>12016757.789999999</v>
      </c>
      <c r="D148" s="50">
        <v>5124033.6840000004</v>
      </c>
      <c r="E148" s="53">
        <v>3.1219999999999999</v>
      </c>
      <c r="F148" s="53">
        <v>13.3422</v>
      </c>
      <c r="G148" s="53">
        <v>22.618400000000001</v>
      </c>
      <c r="H148" s="53">
        <v>75.785600000000002</v>
      </c>
      <c r="I148" s="54" t="s">
        <v>932</v>
      </c>
      <c r="J148" s="61"/>
      <c r="K148" s="73">
        <v>143321879447</v>
      </c>
      <c r="L148" s="62">
        <v>52426.15</v>
      </c>
      <c r="M148" s="51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 spans="1:26" ht="15">
      <c r="A149" s="57">
        <v>42643</v>
      </c>
      <c r="B149" s="50">
        <v>18445924.039999999</v>
      </c>
      <c r="C149" s="50">
        <v>13262282.92</v>
      </c>
      <c r="D149" s="50">
        <v>5183641.1210000003</v>
      </c>
      <c r="E149" s="53">
        <v>2.8746999999999998</v>
      </c>
      <c r="F149" s="53">
        <v>12.894600000000001</v>
      </c>
      <c r="G149" s="53">
        <v>23.991</v>
      </c>
      <c r="H149" s="53">
        <v>85.509799999999998</v>
      </c>
      <c r="I149" s="54" t="s">
        <v>937</v>
      </c>
      <c r="J149" s="61"/>
      <c r="K149" s="73">
        <v>275078666083</v>
      </c>
      <c r="L149" s="62">
        <v>64332.94</v>
      </c>
      <c r="M149" s="51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 spans="1:26" ht="15">
      <c r="A150" s="57">
        <v>42734</v>
      </c>
      <c r="B150" s="50">
        <v>20095435.960000001</v>
      </c>
      <c r="C150" s="50">
        <v>14652656</v>
      </c>
      <c r="D150" s="50">
        <v>5442779.9630000005</v>
      </c>
      <c r="E150" s="53">
        <v>1.7009000000000001</v>
      </c>
      <c r="F150" s="53">
        <v>5.9214000000000002</v>
      </c>
      <c r="G150" s="53">
        <v>20.014700000000001</v>
      </c>
      <c r="H150" s="53">
        <v>74.026300000000006</v>
      </c>
      <c r="I150" s="54" t="s">
        <v>942</v>
      </c>
      <c r="J150" s="61"/>
      <c r="K150" s="76">
        <v>612622455614</v>
      </c>
      <c r="L150" s="62">
        <v>100557.1</v>
      </c>
      <c r="M150" s="51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 spans="1:26" ht="15">
      <c r="A151" s="57">
        <v>42825</v>
      </c>
      <c r="B151" s="50">
        <v>19765015.98</v>
      </c>
      <c r="C151" s="50">
        <v>14403065.17</v>
      </c>
      <c r="D151" s="50">
        <v>5361950.8080000002</v>
      </c>
      <c r="E151" s="53">
        <v>1.7756000000000001</v>
      </c>
      <c r="F151" s="53">
        <v>6.1197999999999997</v>
      </c>
      <c r="G151" s="53">
        <v>19.773299999999999</v>
      </c>
      <c r="H151" s="53">
        <v>72.968900000000005</v>
      </c>
      <c r="I151" s="54" t="s">
        <v>907</v>
      </c>
      <c r="J151" s="61"/>
      <c r="K151" s="73">
        <v>96525995302</v>
      </c>
      <c r="L151" s="62">
        <v>73310.960000000006</v>
      </c>
      <c r="M151" s="51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 spans="1:26" ht="15">
      <c r="A152" s="57">
        <v>42908</v>
      </c>
      <c r="B152" s="50">
        <v>23061457.789999999</v>
      </c>
      <c r="C152" s="50">
        <v>17587300.809999999</v>
      </c>
      <c r="D152" s="50">
        <v>5474156.9850000003</v>
      </c>
      <c r="E152" s="53">
        <v>1.9362999999999999</v>
      </c>
      <c r="F152" s="53">
        <v>7.3551000000000002</v>
      </c>
      <c r="G152" s="53">
        <v>32.317300000000003</v>
      </c>
      <c r="H152" s="53">
        <v>136.29580000000001</v>
      </c>
      <c r="I152" s="54" t="s">
        <v>910</v>
      </c>
      <c r="J152" s="61"/>
      <c r="K152" s="73">
        <v>285001698783</v>
      </c>
      <c r="L152" s="62">
        <v>76014.179999999993</v>
      </c>
      <c r="M152" s="51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 spans="1:26" ht="15">
      <c r="A153" s="57">
        <v>43007</v>
      </c>
      <c r="B153" s="50">
        <v>24432309.670000002</v>
      </c>
      <c r="C153" s="50">
        <v>18882431.789999999</v>
      </c>
      <c r="D153" s="50">
        <v>5549877.8839999996</v>
      </c>
      <c r="E153" s="53">
        <v>1.8813</v>
      </c>
      <c r="F153" s="53">
        <v>7.5279999999999996</v>
      </c>
      <c r="G153" s="53">
        <v>32.137</v>
      </c>
      <c r="H153" s="53">
        <v>141.71690000000001</v>
      </c>
      <c r="I153" s="54" t="s">
        <v>912</v>
      </c>
      <c r="J153" s="61"/>
      <c r="K153" s="73">
        <v>461185075699</v>
      </c>
      <c r="L153" s="62">
        <v>144601.70000000001</v>
      </c>
      <c r="M153" s="51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 spans="1:26" ht="15" hidden="1">
      <c r="A154" s="66">
        <v>43070</v>
      </c>
      <c r="B154" s="67"/>
      <c r="C154" s="67"/>
      <c r="D154" s="67"/>
      <c r="E154" s="53">
        <v>1.8514999999999999</v>
      </c>
      <c r="F154" s="53">
        <v>8.9359999999999999</v>
      </c>
      <c r="G154" s="53">
        <v>79.281999999999996</v>
      </c>
      <c r="H154" s="54">
        <v>382.68049999999999</v>
      </c>
      <c r="I154" s="54">
        <v>1.4074</v>
      </c>
      <c r="J154" s="61"/>
      <c r="K154" s="76"/>
      <c r="L154" s="61"/>
      <c r="M154" s="51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 spans="1:26" ht="15">
      <c r="A155" s="86" t="s">
        <v>1026</v>
      </c>
      <c r="B155" s="85"/>
      <c r="C155" s="85"/>
      <c r="D155" s="85"/>
      <c r="E155" s="85"/>
      <c r="F155" s="85"/>
      <c r="G155" s="85"/>
      <c r="H155" s="85"/>
      <c r="I155" s="85"/>
      <c r="J155" s="85"/>
      <c r="K155" s="51"/>
      <c r="L155" s="51"/>
      <c r="M155" s="51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 spans="1:26" ht="15">
      <c r="A156" s="50" t="s">
        <v>833</v>
      </c>
      <c r="B156" s="50" t="s">
        <v>834</v>
      </c>
      <c r="C156" s="50" t="s">
        <v>835</v>
      </c>
      <c r="D156" s="50" t="s">
        <v>836</v>
      </c>
      <c r="E156" s="53" t="s">
        <v>740</v>
      </c>
      <c r="F156" s="53" t="s">
        <v>741</v>
      </c>
      <c r="G156" s="53" t="s">
        <v>742</v>
      </c>
      <c r="H156" s="53" t="s">
        <v>744</v>
      </c>
      <c r="I156" s="54" t="s">
        <v>745</v>
      </c>
      <c r="J156" s="55" t="s">
        <v>837</v>
      </c>
      <c r="K156" s="55" t="s">
        <v>838</v>
      </c>
      <c r="L156" s="55" t="s">
        <v>839</v>
      </c>
      <c r="M156" s="51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 spans="1:26" ht="15">
      <c r="A157" s="57">
        <v>41361</v>
      </c>
      <c r="B157" s="50">
        <v>1035944.6189999999</v>
      </c>
      <c r="C157" s="50">
        <v>740243.89899999998</v>
      </c>
      <c r="D157" s="50">
        <v>295700.71999999997</v>
      </c>
      <c r="E157" s="53">
        <v>3.0964999999999998</v>
      </c>
      <c r="F157" s="53">
        <v>14.4582</v>
      </c>
      <c r="G157" s="53">
        <v>26.474699999999999</v>
      </c>
      <c r="H157" s="53">
        <v>133.9965</v>
      </c>
      <c r="I157" s="54" t="s">
        <v>943</v>
      </c>
      <c r="J157" s="61"/>
      <c r="K157" s="61"/>
      <c r="L157" s="62">
        <v>12320.54</v>
      </c>
      <c r="M157" s="51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 spans="1:26" ht="15">
      <c r="A158" s="57">
        <v>41453</v>
      </c>
      <c r="B158" s="50">
        <v>1053030.7990000001</v>
      </c>
      <c r="C158" s="50">
        <v>741440.46799999999</v>
      </c>
      <c r="D158" s="50">
        <v>311590.33100000001</v>
      </c>
      <c r="E158" s="53">
        <v>3.1349</v>
      </c>
      <c r="F158" s="53">
        <v>14.9169</v>
      </c>
      <c r="G158" s="53">
        <v>46.131700000000002</v>
      </c>
      <c r="H158" s="53">
        <v>226.62649999999999</v>
      </c>
      <c r="I158" s="54" t="s">
        <v>948</v>
      </c>
      <c r="J158" s="61"/>
      <c r="K158" s="61"/>
      <c r="L158" s="62">
        <v>13157.8</v>
      </c>
      <c r="M158" s="51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 spans="1:26" ht="15">
      <c r="A159" s="57">
        <v>41547</v>
      </c>
      <c r="B159" s="50">
        <v>1217116.328</v>
      </c>
      <c r="C159" s="50">
        <v>901109.27899999998</v>
      </c>
      <c r="D159" s="50">
        <v>316007.049</v>
      </c>
      <c r="E159" s="53">
        <v>3.1465999999999998</v>
      </c>
      <c r="F159" s="53">
        <v>16.249600000000001</v>
      </c>
      <c r="G159" s="53">
        <v>44.407800000000002</v>
      </c>
      <c r="H159" s="53">
        <v>249.77879999999999</v>
      </c>
      <c r="I159" s="54" t="s">
        <v>953</v>
      </c>
      <c r="J159" s="61"/>
      <c r="K159" s="61"/>
      <c r="L159" s="62">
        <v>13947.42</v>
      </c>
      <c r="M159" s="51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 spans="1:26" ht="15">
      <c r="A160" s="57">
        <v>41638</v>
      </c>
      <c r="B160" s="50">
        <v>1282054.6100000001</v>
      </c>
      <c r="C160" s="50">
        <v>914961.201</v>
      </c>
      <c r="D160" s="50">
        <v>367093.40899999999</v>
      </c>
      <c r="E160" s="53">
        <v>3.4089999999999998</v>
      </c>
      <c r="F160" s="53">
        <v>18.240100000000002</v>
      </c>
      <c r="G160" s="53">
        <v>39.464399999999998</v>
      </c>
      <c r="H160" s="53">
        <v>218.3929</v>
      </c>
      <c r="I160" s="54" t="s">
        <v>958</v>
      </c>
      <c r="J160" s="61"/>
      <c r="K160" s="61"/>
      <c r="L160" s="62">
        <v>15780.66</v>
      </c>
      <c r="M160" s="51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 spans="1:26" ht="15">
      <c r="A161" s="57">
        <v>41726</v>
      </c>
      <c r="B161" s="50">
        <v>1271072.7549999999</v>
      </c>
      <c r="C161" s="50">
        <v>895870.15</v>
      </c>
      <c r="D161" s="50">
        <v>375202.60499999998</v>
      </c>
      <c r="E161" s="53">
        <v>3.5528</v>
      </c>
      <c r="F161" s="53">
        <v>18.4664</v>
      </c>
      <c r="G161" s="53">
        <v>39.418500000000002</v>
      </c>
      <c r="H161" s="53">
        <v>209.49</v>
      </c>
      <c r="I161" s="54" t="s">
        <v>944</v>
      </c>
      <c r="J161" s="61"/>
      <c r="K161" s="61"/>
      <c r="L161" s="62">
        <v>17191.57</v>
      </c>
      <c r="M161" s="51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 spans="1:26" ht="15">
      <c r="A162" s="57">
        <v>41820</v>
      </c>
      <c r="B162" s="50">
        <v>1303819.2120000001</v>
      </c>
      <c r="C162" s="50">
        <v>921562.40399999998</v>
      </c>
      <c r="D162" s="50">
        <v>382256.80800000002</v>
      </c>
      <c r="E162" s="53">
        <v>3.8452000000000002</v>
      </c>
      <c r="F162" s="53">
        <v>19.799700000000001</v>
      </c>
      <c r="G162" s="53">
        <v>43.647599999999997</v>
      </c>
      <c r="H162" s="53">
        <v>233.84639999999999</v>
      </c>
      <c r="I162" s="54" t="s">
        <v>949</v>
      </c>
      <c r="J162" s="61"/>
      <c r="K162" s="61"/>
      <c r="L162" s="62">
        <v>16851.47</v>
      </c>
      <c r="M162" s="51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 spans="1:26" ht="15">
      <c r="A163" s="57">
        <v>41912</v>
      </c>
      <c r="B163" s="50">
        <v>1287476.6680000001</v>
      </c>
      <c r="C163" s="50">
        <v>887857.46799999999</v>
      </c>
      <c r="D163" s="50">
        <v>399619.2</v>
      </c>
      <c r="E163" s="53">
        <v>4.0951000000000004</v>
      </c>
      <c r="F163" s="53">
        <v>21.576799999999999</v>
      </c>
      <c r="G163" s="53">
        <v>44.165399999999998</v>
      </c>
      <c r="H163" s="53">
        <v>219.5771</v>
      </c>
      <c r="I163" s="54" t="s">
        <v>954</v>
      </c>
      <c r="J163" s="61"/>
      <c r="K163" s="61"/>
      <c r="L163" s="62">
        <v>15671.03</v>
      </c>
      <c r="M163" s="51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 spans="1:26" ht="15">
      <c r="A164" s="57">
        <v>42003</v>
      </c>
      <c r="B164" s="50">
        <v>1669508.8840000001</v>
      </c>
      <c r="C164" s="50">
        <v>1232582.5079999999</v>
      </c>
      <c r="D164" s="50">
        <v>436926.37599999999</v>
      </c>
      <c r="E164" s="53">
        <v>3.1248999999999998</v>
      </c>
      <c r="F164" s="53">
        <v>18.7637</v>
      </c>
      <c r="G164" s="53">
        <v>38.908999999999999</v>
      </c>
      <c r="H164" s="53">
        <v>249.95089999999999</v>
      </c>
      <c r="I164" s="54" t="s">
        <v>959</v>
      </c>
      <c r="J164" s="61"/>
      <c r="K164" s="61"/>
      <c r="L164" s="62">
        <v>22616</v>
      </c>
      <c r="M164" s="51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 spans="1:26" ht="15">
      <c r="A165" s="57">
        <v>42094</v>
      </c>
      <c r="B165" s="50">
        <v>1592300.77</v>
      </c>
      <c r="C165" s="50">
        <v>1136522.318</v>
      </c>
      <c r="D165" s="50">
        <v>455778.45199999999</v>
      </c>
      <c r="E165" s="53">
        <v>3.2747000000000002</v>
      </c>
      <c r="F165" s="53">
        <v>18.232800000000001</v>
      </c>
      <c r="G165" s="53">
        <v>39.160200000000003</v>
      </c>
      <c r="H165" s="53">
        <v>226.65790000000001</v>
      </c>
      <c r="I165" s="54" t="s">
        <v>946</v>
      </c>
      <c r="J165" s="61"/>
      <c r="K165" s="61"/>
      <c r="L165" s="62">
        <v>13056.13</v>
      </c>
      <c r="M165" s="51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 spans="1:26" ht="15">
      <c r="A166" s="57">
        <v>42185</v>
      </c>
      <c r="B166" s="50">
        <v>1989040.5619999999</v>
      </c>
      <c r="C166" s="50">
        <v>1505793.7760000001</v>
      </c>
      <c r="D166" s="50">
        <v>483246.78600000002</v>
      </c>
      <c r="E166" s="53">
        <v>2.8624000000000001</v>
      </c>
      <c r="F166" s="53">
        <v>17.811699999999998</v>
      </c>
      <c r="G166" s="53">
        <v>47.252600000000001</v>
      </c>
      <c r="H166" s="53">
        <v>328.83260000000001</v>
      </c>
      <c r="I166" s="54" t="s">
        <v>951</v>
      </c>
      <c r="J166" s="61"/>
      <c r="K166" s="61"/>
      <c r="L166" s="62">
        <v>22612.959999999999</v>
      </c>
      <c r="M166" s="51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 spans="1:26" ht="15">
      <c r="A167" s="57">
        <v>42277</v>
      </c>
      <c r="B167" s="50">
        <v>1576442.8330000001</v>
      </c>
      <c r="C167" s="50">
        <v>1187313.1529999999</v>
      </c>
      <c r="D167" s="50">
        <v>389129.68</v>
      </c>
      <c r="E167" s="53">
        <v>2.9771999999999998</v>
      </c>
      <c r="F167" s="53">
        <v>15.714600000000001</v>
      </c>
      <c r="G167" s="53">
        <v>50.515099999999997</v>
      </c>
      <c r="H167" s="53">
        <v>280.78030000000001</v>
      </c>
      <c r="I167" s="54" t="s">
        <v>956</v>
      </c>
      <c r="J167" s="61"/>
      <c r="K167" s="61"/>
      <c r="L167" s="62">
        <v>2950.9389999999999</v>
      </c>
      <c r="M167" s="51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 spans="1:26" ht="15">
      <c r="A168" s="57">
        <v>42368</v>
      </c>
      <c r="B168" s="50">
        <v>1745981.2169999999</v>
      </c>
      <c r="C168" s="50">
        <v>1332732.675</v>
      </c>
      <c r="D168" s="50">
        <v>413248.54200000002</v>
      </c>
      <c r="E168" s="53">
        <v>2.8698000000000001</v>
      </c>
      <c r="F168" s="53">
        <v>21.792100000000001</v>
      </c>
      <c r="G168" s="53">
        <v>46.556800000000003</v>
      </c>
      <c r="H168" s="53">
        <v>428.06509999999997</v>
      </c>
      <c r="I168" s="54" t="s">
        <v>961</v>
      </c>
      <c r="J168" s="61"/>
      <c r="K168" s="61"/>
      <c r="L168" s="62">
        <v>32508.18</v>
      </c>
      <c r="M168" s="51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 spans="1:26" ht="15">
      <c r="A169" s="57">
        <v>42460</v>
      </c>
      <c r="B169" s="50">
        <v>1740879.852</v>
      </c>
      <c r="C169" s="50">
        <v>1317084.8160000001</v>
      </c>
      <c r="D169" s="50">
        <v>423795.03600000002</v>
      </c>
      <c r="E169" s="53">
        <v>3.1758000000000002</v>
      </c>
      <c r="F169" s="53">
        <v>22.3245</v>
      </c>
      <c r="G169" s="53">
        <v>54.202599999999997</v>
      </c>
      <c r="H169" s="53">
        <v>474.02170000000001</v>
      </c>
      <c r="I169" s="54" t="s">
        <v>947</v>
      </c>
      <c r="J169" s="61"/>
      <c r="K169" s="61"/>
      <c r="L169" s="62">
        <v>22872.01</v>
      </c>
      <c r="M169" s="51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 spans="1:26" ht="15">
      <c r="A170" s="57">
        <v>42551</v>
      </c>
      <c r="B170" s="50">
        <v>2171223.4649999999</v>
      </c>
      <c r="C170" s="50">
        <v>1550850.574</v>
      </c>
      <c r="D170" s="50">
        <v>620372.89599999995</v>
      </c>
      <c r="E170" s="53">
        <v>2.3849</v>
      </c>
      <c r="F170" s="53">
        <v>15.2744</v>
      </c>
      <c r="G170" s="53">
        <v>44.337800000000001</v>
      </c>
      <c r="H170" s="53">
        <v>264.6454</v>
      </c>
      <c r="I170" s="54" t="s">
        <v>952</v>
      </c>
      <c r="J170" s="61"/>
      <c r="K170" s="61"/>
      <c r="L170" s="62">
        <v>28379.72</v>
      </c>
      <c r="M170" s="51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 spans="1:26" ht="15">
      <c r="A171" s="57">
        <v>42643</v>
      </c>
      <c r="B171" s="50">
        <v>2103460.415</v>
      </c>
      <c r="C171" s="50">
        <v>1462651.916</v>
      </c>
      <c r="D171" s="50">
        <v>640808.5</v>
      </c>
      <c r="E171" s="53">
        <v>2.4767999999999999</v>
      </c>
      <c r="F171" s="53">
        <v>13.942399999999999</v>
      </c>
      <c r="G171" s="53">
        <v>47.456400000000002</v>
      </c>
      <c r="H171" s="53">
        <v>269.72300000000001</v>
      </c>
      <c r="I171" s="54" t="s">
        <v>957</v>
      </c>
      <c r="J171" s="61"/>
      <c r="K171" s="61"/>
      <c r="L171" s="62">
        <v>17149.82</v>
      </c>
      <c r="M171" s="51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 spans="1:26" ht="15">
      <c r="A172" s="57">
        <v>42734</v>
      </c>
      <c r="B172" s="50">
        <v>2279403.8450000002</v>
      </c>
      <c r="C172" s="50">
        <v>1525055.7830000001</v>
      </c>
      <c r="D172" s="50">
        <v>754348.06200000003</v>
      </c>
      <c r="E172" s="53">
        <v>-0.82779999999999998</v>
      </c>
      <c r="F172" s="53">
        <v>-5.0438000000000001</v>
      </c>
      <c r="G172" s="53">
        <v>40.860300000000002</v>
      </c>
      <c r="H172" s="53">
        <v>197.84790000000001</v>
      </c>
      <c r="I172" s="54" t="s">
        <v>962</v>
      </c>
      <c r="J172" s="61"/>
      <c r="K172" s="61"/>
      <c r="L172" s="62">
        <v>36472.080000000002</v>
      </c>
      <c r="M172" s="51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 spans="1:26" ht="15">
      <c r="A173" s="57">
        <v>42825</v>
      </c>
      <c r="B173" s="50">
        <v>2579202.5929999999</v>
      </c>
      <c r="C173" s="50">
        <v>1473429.551</v>
      </c>
      <c r="D173" s="50">
        <v>1105773.0419999999</v>
      </c>
      <c r="E173" s="53">
        <v>-0.73960000000000004</v>
      </c>
      <c r="F173" s="53">
        <v>-3.1427</v>
      </c>
      <c r="G173" s="53">
        <v>34.670999999999999</v>
      </c>
      <c r="H173" s="53">
        <v>109.3741</v>
      </c>
      <c r="I173" s="54" t="s">
        <v>916</v>
      </c>
      <c r="J173" s="61"/>
      <c r="K173" s="61"/>
      <c r="L173" s="62">
        <v>21946.11</v>
      </c>
      <c r="M173" s="51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 spans="1:26" ht="15">
      <c r="A174" s="57">
        <v>42908</v>
      </c>
      <c r="B174" s="50">
        <v>2613994.8870000001</v>
      </c>
      <c r="C174" s="50">
        <v>1559560.8060000001</v>
      </c>
      <c r="D174" s="50">
        <v>1054434.081</v>
      </c>
      <c r="E174" s="53">
        <v>-1.0497000000000001</v>
      </c>
      <c r="F174" s="53">
        <v>-4.4711999999999996</v>
      </c>
      <c r="G174" s="53">
        <v>32.615499999999997</v>
      </c>
      <c r="H174" s="53">
        <v>112.22880000000001</v>
      </c>
      <c r="I174" s="54" t="s">
        <v>918</v>
      </c>
      <c r="J174" s="61"/>
      <c r="K174" s="61"/>
      <c r="L174" s="62">
        <v>21890.41</v>
      </c>
      <c r="M174" s="51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 spans="1:26" ht="15">
      <c r="A175" s="57">
        <v>43007</v>
      </c>
      <c r="B175" s="50">
        <v>2466038.656</v>
      </c>
      <c r="C175" s="50">
        <v>1428904.844</v>
      </c>
      <c r="D175" s="50">
        <v>1037133.812</v>
      </c>
      <c r="E175" s="53">
        <v>-0.82669999999999999</v>
      </c>
      <c r="F175" s="53">
        <v>-3.3792</v>
      </c>
      <c r="G175" s="53">
        <v>28.082000000000001</v>
      </c>
      <c r="H175" s="53">
        <v>92.599500000000006</v>
      </c>
      <c r="I175" s="54" t="s">
        <v>921</v>
      </c>
      <c r="J175" s="61"/>
      <c r="K175" s="61"/>
      <c r="L175" s="62">
        <v>19174.490000000002</v>
      </c>
      <c r="M175" s="51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 spans="1:26" ht="15" hidden="1">
      <c r="A176" s="66">
        <v>43070</v>
      </c>
      <c r="B176" s="67"/>
      <c r="C176" s="67"/>
      <c r="D176" s="67"/>
      <c r="E176" s="53">
        <v>1.1719999999999999</v>
      </c>
      <c r="F176" s="53">
        <v>2.5709</v>
      </c>
      <c r="G176" s="53">
        <v>54.412100000000002</v>
      </c>
      <c r="H176" s="54">
        <v>119.3567</v>
      </c>
      <c r="I176" s="54">
        <v>1.5425</v>
      </c>
      <c r="J176" s="61"/>
      <c r="K176" s="61"/>
      <c r="L176" s="61"/>
      <c r="M176" s="51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 spans="1:26" ht="15">
      <c r="A177" s="86" t="s">
        <v>1087</v>
      </c>
      <c r="B177" s="85"/>
      <c r="C177" s="85"/>
      <c r="D177" s="85"/>
      <c r="E177" s="85"/>
      <c r="F177" s="85"/>
      <c r="G177" s="85"/>
      <c r="H177" s="85"/>
      <c r="I177" s="85"/>
      <c r="J177" s="85"/>
      <c r="K177" s="51"/>
      <c r="L177" s="51"/>
      <c r="M177" s="51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 spans="1:26" ht="15">
      <c r="A178" s="50" t="s">
        <v>833</v>
      </c>
      <c r="B178" s="50" t="s">
        <v>834</v>
      </c>
      <c r="C178" s="50" t="s">
        <v>835</v>
      </c>
      <c r="D178" s="50" t="s">
        <v>836</v>
      </c>
      <c r="E178" s="53" t="s">
        <v>740</v>
      </c>
      <c r="F178" s="53" t="s">
        <v>741</v>
      </c>
      <c r="G178" s="53" t="s">
        <v>742</v>
      </c>
      <c r="H178" s="53" t="s">
        <v>744</v>
      </c>
      <c r="I178" s="54" t="s">
        <v>745</v>
      </c>
      <c r="J178" s="55" t="s">
        <v>837</v>
      </c>
      <c r="K178" s="55" t="s">
        <v>838</v>
      </c>
      <c r="L178" s="55" t="s">
        <v>839</v>
      </c>
      <c r="M178" s="51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 spans="1:26" ht="15">
      <c r="A179" s="57">
        <v>41361</v>
      </c>
      <c r="B179" s="50">
        <v>11272181.17</v>
      </c>
      <c r="C179" s="50">
        <v>7134048.915</v>
      </c>
      <c r="D179" s="50">
        <v>4138132.2549999999</v>
      </c>
      <c r="E179" s="53">
        <v>9.6904000000000003</v>
      </c>
      <c r="F179" s="53">
        <v>29.475300000000001</v>
      </c>
      <c r="G179" s="53">
        <v>12.3124</v>
      </c>
      <c r="H179" s="53">
        <v>35.052100000000003</v>
      </c>
      <c r="I179" s="54" t="s">
        <v>963</v>
      </c>
      <c r="J179" s="61"/>
      <c r="K179" s="61"/>
      <c r="L179" s="62">
        <v>22767.4</v>
      </c>
      <c r="M179" s="51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 spans="1:26" ht="15">
      <c r="A180" s="57">
        <v>41453</v>
      </c>
      <c r="B180" s="50">
        <v>12752548.66</v>
      </c>
      <c r="C180" s="50">
        <v>8636338.2469999995</v>
      </c>
      <c r="D180" s="50">
        <v>4116210.4139999999</v>
      </c>
      <c r="E180" s="53">
        <v>9.8298000000000005</v>
      </c>
      <c r="F180" s="53">
        <v>33.5122</v>
      </c>
      <c r="G180" s="53">
        <v>10.8309</v>
      </c>
      <c r="H180" s="53">
        <v>35.053899999999999</v>
      </c>
      <c r="I180" s="54" t="s">
        <v>968</v>
      </c>
      <c r="J180" s="61"/>
      <c r="K180" s="61"/>
      <c r="L180" s="62">
        <v>35864.839999999997</v>
      </c>
      <c r="M180" s="51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 spans="1:26" ht="15">
      <c r="A181" s="57">
        <v>41547</v>
      </c>
      <c r="B181" s="50">
        <v>13032400.189999999</v>
      </c>
      <c r="C181" s="50">
        <v>8656357.9690000005</v>
      </c>
      <c r="D181" s="50">
        <v>4376042.2240000004</v>
      </c>
      <c r="E181" s="53">
        <v>10.5723</v>
      </c>
      <c r="F181" s="53">
        <v>34.846699999999998</v>
      </c>
      <c r="G181" s="53">
        <v>14.178800000000001</v>
      </c>
      <c r="H181" s="53">
        <v>43.906599999999997</v>
      </c>
      <c r="I181" s="54" t="s">
        <v>973</v>
      </c>
      <c r="J181" s="61"/>
      <c r="K181" s="61"/>
      <c r="L181" s="62">
        <v>35163.599999999999</v>
      </c>
      <c r="M181" s="51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 spans="1:26" ht="15">
      <c r="A182" s="57">
        <v>41638</v>
      </c>
      <c r="B182" s="50">
        <v>13659136.82</v>
      </c>
      <c r="C182" s="50">
        <v>9001470.1530000009</v>
      </c>
      <c r="D182" s="50">
        <v>4657666.6670000004</v>
      </c>
      <c r="E182" s="53">
        <v>8.9842999999999993</v>
      </c>
      <c r="F182" s="53">
        <v>27.316299999999998</v>
      </c>
      <c r="G182" s="53">
        <v>18.315100000000001</v>
      </c>
      <c r="H182" s="53">
        <v>56.460599999999999</v>
      </c>
      <c r="I182" s="54" t="s">
        <v>978</v>
      </c>
      <c r="J182" s="61"/>
      <c r="K182" s="61"/>
      <c r="L182" s="62">
        <v>44382.09</v>
      </c>
      <c r="M182" s="51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 spans="1:26" ht="15">
      <c r="A183" s="57">
        <v>41726</v>
      </c>
      <c r="B183" s="50">
        <v>13563256.27</v>
      </c>
      <c r="C183" s="50">
        <v>8631698.5309999995</v>
      </c>
      <c r="D183" s="50">
        <v>4931557.74</v>
      </c>
      <c r="E183" s="53">
        <v>8.5090000000000003</v>
      </c>
      <c r="F183" s="53">
        <v>24.3873</v>
      </c>
      <c r="G183" s="53">
        <v>17.918099999999999</v>
      </c>
      <c r="H183" s="53">
        <v>51.643000000000001</v>
      </c>
      <c r="I183" s="54" t="s">
        <v>964</v>
      </c>
      <c r="J183" s="61"/>
      <c r="K183" s="61"/>
      <c r="L183" s="62">
        <v>58008.07</v>
      </c>
      <c r="M183" s="51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 spans="1:26" ht="15">
      <c r="A184" s="57">
        <v>41820</v>
      </c>
      <c r="B184" s="50">
        <v>14173936.25</v>
      </c>
      <c r="C184" s="50">
        <v>9074787.7990000006</v>
      </c>
      <c r="D184" s="50">
        <v>5099148.4460000005</v>
      </c>
      <c r="E184" s="53">
        <v>7.6764999999999999</v>
      </c>
      <c r="F184" s="53">
        <v>24.07</v>
      </c>
      <c r="G184" s="53">
        <v>19.8432</v>
      </c>
      <c r="H184" s="53">
        <v>60.520699999999998</v>
      </c>
      <c r="I184" s="54" t="s">
        <v>969</v>
      </c>
      <c r="J184" s="61"/>
      <c r="K184" s="61"/>
      <c r="L184" s="62">
        <v>35911.839999999997</v>
      </c>
      <c r="M184" s="51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 spans="1:26" ht="15">
      <c r="A185" s="57">
        <v>41912</v>
      </c>
      <c r="B185" s="50">
        <v>14131118.68</v>
      </c>
      <c r="C185" s="50">
        <v>8646009.0800000001</v>
      </c>
      <c r="D185" s="50">
        <v>5485109.5970000001</v>
      </c>
      <c r="E185" s="53">
        <v>8.0599000000000007</v>
      </c>
      <c r="F185" s="53">
        <v>23.680700000000002</v>
      </c>
      <c r="G185" s="53">
        <v>23.3218</v>
      </c>
      <c r="H185" s="53">
        <v>65.432100000000005</v>
      </c>
      <c r="I185" s="54" t="s">
        <v>974</v>
      </c>
      <c r="J185" s="61"/>
      <c r="K185" s="61"/>
      <c r="L185" s="62">
        <v>85858.5</v>
      </c>
      <c r="M185" s="51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 spans="1:26" ht="15">
      <c r="A186" s="57">
        <v>42003</v>
      </c>
      <c r="B186" s="50">
        <v>15872671.880000001</v>
      </c>
      <c r="C186" s="50">
        <v>9456215.9210000001</v>
      </c>
      <c r="D186" s="50">
        <v>6416455.9560000002</v>
      </c>
      <c r="E186" s="53">
        <v>9.3802000000000003</v>
      </c>
      <c r="F186" s="53">
        <v>28.110900000000001</v>
      </c>
      <c r="G186" s="53">
        <v>27.610199999999999</v>
      </c>
      <c r="H186" s="53">
        <v>80.8048</v>
      </c>
      <c r="I186" s="54" t="s">
        <v>979</v>
      </c>
      <c r="J186" s="61"/>
      <c r="K186" s="61"/>
      <c r="L186" s="62">
        <v>99531.63</v>
      </c>
      <c r="M186" s="51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 spans="1:26" ht="15">
      <c r="A187" s="57">
        <v>42094</v>
      </c>
      <c r="B187" s="50">
        <v>16217107.25</v>
      </c>
      <c r="C187" s="50">
        <v>9760200.8579999991</v>
      </c>
      <c r="D187" s="50">
        <v>6456906.3890000004</v>
      </c>
      <c r="E187" s="53">
        <v>9.1193000000000008</v>
      </c>
      <c r="F187" s="53">
        <v>25.988199999999999</v>
      </c>
      <c r="G187" s="53">
        <v>27.9115</v>
      </c>
      <c r="H187" s="53">
        <v>78.801500000000004</v>
      </c>
      <c r="I187" s="54" t="s">
        <v>966</v>
      </c>
      <c r="J187" s="61"/>
      <c r="K187" s="61"/>
      <c r="L187" s="62">
        <v>90575.63</v>
      </c>
      <c r="M187" s="51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 spans="1:26" ht="15">
      <c r="A188" s="57">
        <v>42185</v>
      </c>
      <c r="B188" s="50">
        <v>17172385.649999999</v>
      </c>
      <c r="C188" s="50">
        <v>10316280.890000001</v>
      </c>
      <c r="D188" s="50">
        <v>6856104.7529999996</v>
      </c>
      <c r="E188" s="53">
        <v>8.7539999999999996</v>
      </c>
      <c r="F188" s="53">
        <v>26.568100000000001</v>
      </c>
      <c r="G188" s="53">
        <v>28.843800000000002</v>
      </c>
      <c r="H188" s="53">
        <v>87.186199999999999</v>
      </c>
      <c r="I188" s="54" t="s">
        <v>971</v>
      </c>
      <c r="J188" s="61"/>
      <c r="K188" s="61"/>
      <c r="L188" s="62">
        <v>102857.2</v>
      </c>
      <c r="M188" s="51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 spans="1:26" ht="15">
      <c r="A189" s="57">
        <v>42277</v>
      </c>
      <c r="B189" s="50">
        <v>18006137.66</v>
      </c>
      <c r="C189" s="50">
        <v>10690314.189999999</v>
      </c>
      <c r="D189" s="50">
        <v>7315823.4670000002</v>
      </c>
      <c r="E189" s="53">
        <v>8.2186000000000003</v>
      </c>
      <c r="F189" s="53">
        <v>24.001200000000001</v>
      </c>
      <c r="G189" s="53">
        <v>29.659300000000002</v>
      </c>
      <c r="H189" s="53">
        <v>89.488399999999999</v>
      </c>
      <c r="I189" s="54" t="s">
        <v>976</v>
      </c>
      <c r="J189" s="61"/>
      <c r="K189" s="61"/>
      <c r="L189" s="62">
        <v>128498.1</v>
      </c>
      <c r="M189" s="51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 spans="1:26" ht="15">
      <c r="A190" s="57">
        <v>42368</v>
      </c>
      <c r="B190" s="50">
        <v>18758262.02</v>
      </c>
      <c r="C190" s="50">
        <v>11228512.109999999</v>
      </c>
      <c r="D190" s="50">
        <v>7529749.9139999999</v>
      </c>
      <c r="E190" s="53">
        <v>4.9424000000000001</v>
      </c>
      <c r="F190" s="53">
        <v>14.9663</v>
      </c>
      <c r="G190" s="53">
        <v>33.040500000000002</v>
      </c>
      <c r="H190" s="53">
        <v>103.07689999999999</v>
      </c>
      <c r="I190" s="54" t="s">
        <v>981</v>
      </c>
      <c r="J190" s="61"/>
      <c r="K190" s="61"/>
      <c r="L190" s="62">
        <v>125737.3</v>
      </c>
      <c r="M190" s="51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 spans="1:26" ht="15">
      <c r="A191" s="57">
        <v>42460</v>
      </c>
      <c r="B191" s="50">
        <v>19531393.609999999</v>
      </c>
      <c r="C191" s="50">
        <v>11928139.58</v>
      </c>
      <c r="D191" s="50">
        <v>7603254.0240000002</v>
      </c>
      <c r="E191" s="53">
        <v>3.5594999999999999</v>
      </c>
      <c r="F191" s="53">
        <v>10.7926</v>
      </c>
      <c r="G191" s="53">
        <v>32.769300000000001</v>
      </c>
      <c r="H191" s="53">
        <v>105.8552</v>
      </c>
      <c r="I191" s="54" t="s">
        <v>967</v>
      </c>
      <c r="J191" s="61"/>
      <c r="K191" s="61"/>
      <c r="L191" s="62">
        <v>119701.1</v>
      </c>
      <c r="M191" s="51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 spans="1:26" ht="15">
      <c r="A192" s="57">
        <v>42551</v>
      </c>
      <c r="B192" s="50">
        <v>19751214.109999999</v>
      </c>
      <c r="C192" s="50">
        <v>12166065.93</v>
      </c>
      <c r="D192" s="50">
        <v>7585148.1770000001</v>
      </c>
      <c r="E192" s="53">
        <v>1.8983000000000001</v>
      </c>
      <c r="F192" s="53">
        <v>6.0125999999999999</v>
      </c>
      <c r="G192" s="53">
        <v>35.363500000000002</v>
      </c>
      <c r="H192" s="53">
        <v>116.8763</v>
      </c>
      <c r="I192" s="54" t="s">
        <v>972</v>
      </c>
      <c r="J192" s="61"/>
      <c r="K192" s="61"/>
      <c r="L192" s="62">
        <v>144090.1</v>
      </c>
      <c r="M192" s="51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 spans="1:26" ht="15">
      <c r="A193" s="57">
        <v>42643</v>
      </c>
      <c r="B193" s="50">
        <v>19880461.629999999</v>
      </c>
      <c r="C193" s="50">
        <v>12167219.210000001</v>
      </c>
      <c r="D193" s="50">
        <v>7713242.4139999999</v>
      </c>
      <c r="E193" s="53">
        <v>0.55700000000000005</v>
      </c>
      <c r="F193" s="53">
        <v>1.7608999999999999</v>
      </c>
      <c r="G193" s="53">
        <v>35.6828</v>
      </c>
      <c r="H193" s="53">
        <v>117.9075</v>
      </c>
      <c r="I193" s="54" t="s">
        <v>977</v>
      </c>
      <c r="J193" s="61"/>
      <c r="K193" s="61"/>
      <c r="L193" s="62">
        <v>116440.4</v>
      </c>
      <c r="M193" s="51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 spans="1:26" ht="15">
      <c r="A194" s="57">
        <v>42734</v>
      </c>
      <c r="B194" s="50">
        <v>20810319.66</v>
      </c>
      <c r="C194" s="50">
        <v>12644764.17</v>
      </c>
      <c r="D194" s="50">
        <v>8165555.4850000003</v>
      </c>
      <c r="E194" s="53">
        <v>1.5752999999999999</v>
      </c>
      <c r="F194" s="53">
        <v>5.0860000000000003</v>
      </c>
      <c r="G194" s="53">
        <v>35.6873</v>
      </c>
      <c r="H194" s="53">
        <v>118.9603</v>
      </c>
      <c r="I194" s="54" t="s">
        <v>982</v>
      </c>
      <c r="J194" s="61"/>
      <c r="K194" s="61"/>
      <c r="L194" s="62">
        <v>153912</v>
      </c>
      <c r="M194" s="51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 spans="1:26" ht="15">
      <c r="A195" s="57">
        <v>42825</v>
      </c>
      <c r="B195" s="50">
        <v>21003175.609999999</v>
      </c>
      <c r="C195" s="50">
        <v>12733233.310000001</v>
      </c>
      <c r="D195" s="50">
        <v>8269942.2920000004</v>
      </c>
      <c r="E195" s="53">
        <v>1.7526999999999999</v>
      </c>
      <c r="F195" s="53">
        <v>5.7484999999999999</v>
      </c>
      <c r="G195" s="53">
        <v>35.504899999999999</v>
      </c>
      <c r="H195" s="53">
        <v>118.12520000000001</v>
      </c>
      <c r="I195" s="54" t="s">
        <v>924</v>
      </c>
      <c r="J195" s="61"/>
      <c r="K195" s="61"/>
      <c r="L195" s="62">
        <v>130850.1</v>
      </c>
      <c r="M195" s="51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 spans="1:26" ht="15">
      <c r="A196" s="57">
        <v>42908</v>
      </c>
      <c r="B196" s="50">
        <v>21204858.239999998</v>
      </c>
      <c r="C196" s="50">
        <v>12990883.91</v>
      </c>
      <c r="D196" s="50">
        <v>8213974.3210000005</v>
      </c>
      <c r="E196" s="53">
        <v>1.6405000000000001</v>
      </c>
      <c r="F196" s="53">
        <v>5.5113000000000003</v>
      </c>
      <c r="G196" s="53">
        <v>36.820799999999998</v>
      </c>
      <c r="H196" s="53">
        <v>125.6275</v>
      </c>
      <c r="I196" s="54" t="s">
        <v>930</v>
      </c>
      <c r="J196" s="61"/>
      <c r="K196" s="61"/>
      <c r="L196" s="62">
        <v>124238.3</v>
      </c>
      <c r="M196" s="51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 spans="1:26" ht="15">
      <c r="A197" s="57">
        <v>43007</v>
      </c>
      <c r="B197" s="50">
        <v>20987077.559999999</v>
      </c>
      <c r="C197" s="50">
        <v>12729970.57</v>
      </c>
      <c r="D197" s="50">
        <v>8257106.9910000004</v>
      </c>
      <c r="E197" s="53">
        <v>1.8278000000000001</v>
      </c>
      <c r="F197" s="53">
        <v>6.0731000000000002</v>
      </c>
      <c r="G197" s="53">
        <v>35.806600000000003</v>
      </c>
      <c r="H197" s="53">
        <v>119.5971</v>
      </c>
      <c r="I197" s="54" t="s">
        <v>935</v>
      </c>
      <c r="J197" s="61"/>
      <c r="K197" s="61"/>
      <c r="L197" s="62">
        <v>198747.5</v>
      </c>
      <c r="M197" s="51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 spans="1:26" ht="15" hidden="1">
      <c r="A198" s="66">
        <v>43070</v>
      </c>
      <c r="B198" s="67"/>
      <c r="C198" s="67"/>
      <c r="D198" s="67"/>
      <c r="E198" s="53">
        <v>2.3517999999999999</v>
      </c>
      <c r="F198" s="53">
        <v>6.0984999999999996</v>
      </c>
      <c r="G198" s="53">
        <v>61.437199999999997</v>
      </c>
      <c r="H198" s="54">
        <v>159.3175</v>
      </c>
      <c r="I198" s="54">
        <v>1.4593</v>
      </c>
      <c r="J198" s="61"/>
      <c r="K198" s="61"/>
      <c r="L198" s="61"/>
      <c r="M198" s="51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 spans="1:26" ht="15">
      <c r="A199" s="86" t="s">
        <v>1122</v>
      </c>
      <c r="B199" s="85"/>
      <c r="C199" s="85"/>
      <c r="D199" s="85"/>
      <c r="E199" s="85"/>
      <c r="F199" s="85"/>
      <c r="G199" s="85"/>
      <c r="H199" s="85"/>
      <c r="I199" s="85"/>
      <c r="J199" s="85"/>
      <c r="K199" s="51"/>
      <c r="L199" s="51"/>
      <c r="M199" s="51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 spans="1:26" ht="15">
      <c r="A200" s="50" t="s">
        <v>833</v>
      </c>
      <c r="B200" s="50" t="s">
        <v>834</v>
      </c>
      <c r="C200" s="50" t="s">
        <v>835</v>
      </c>
      <c r="D200" s="50" t="s">
        <v>836</v>
      </c>
      <c r="E200" s="53" t="s">
        <v>740</v>
      </c>
      <c r="F200" s="53" t="s">
        <v>741</v>
      </c>
      <c r="G200" s="53" t="s">
        <v>742</v>
      </c>
      <c r="H200" s="53" t="s">
        <v>744</v>
      </c>
      <c r="I200" s="54" t="s">
        <v>745</v>
      </c>
      <c r="J200" s="55" t="s">
        <v>837</v>
      </c>
      <c r="K200" s="55" t="s">
        <v>1123</v>
      </c>
      <c r="L200" s="55" t="s">
        <v>839</v>
      </c>
      <c r="M200" s="51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 spans="1:26" ht="15">
      <c r="A201" s="57">
        <v>41361</v>
      </c>
      <c r="B201" s="50">
        <v>17805848.859999999</v>
      </c>
      <c r="C201" s="50">
        <v>5972745.9960000003</v>
      </c>
      <c r="D201" s="50">
        <v>11833102.859999999</v>
      </c>
      <c r="E201" s="53">
        <v>14.0184</v>
      </c>
      <c r="F201" s="53">
        <v>27.785499999999999</v>
      </c>
      <c r="G201" s="53">
        <v>5.8116000000000003</v>
      </c>
      <c r="H201" s="53">
        <v>11.296200000000001</v>
      </c>
      <c r="I201" s="54" t="s">
        <v>983</v>
      </c>
      <c r="J201" s="61">
        <f t="shared" ref="J201:J219" si="1">K201/L201</f>
        <v>57.3494502672267</v>
      </c>
      <c r="K201" s="78">
        <v>1411273.6240000001</v>
      </c>
      <c r="L201" s="62">
        <v>24608.32</v>
      </c>
      <c r="M201" s="51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 spans="1:26" ht="15">
      <c r="A202" s="57">
        <v>41453</v>
      </c>
      <c r="B202" s="50">
        <v>20193495.550000001</v>
      </c>
      <c r="C202" s="50">
        <v>8240122.3020000001</v>
      </c>
      <c r="D202" s="50">
        <v>11953373.24</v>
      </c>
      <c r="E202" s="53">
        <v>13.035600000000001</v>
      </c>
      <c r="F202" s="53">
        <v>27.880500000000001</v>
      </c>
      <c r="G202" s="53">
        <v>13.511100000000001</v>
      </c>
      <c r="H202" s="53">
        <v>29.614899999999999</v>
      </c>
      <c r="I202" s="54" t="s">
        <v>988</v>
      </c>
      <c r="J202" s="61">
        <f t="shared" si="1"/>
        <v>50.98136293308405</v>
      </c>
      <c r="K202" s="55">
        <v>1731543.7560000001</v>
      </c>
      <c r="L202" s="62">
        <v>33964.25</v>
      </c>
      <c r="M202" s="51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 spans="1:26" ht="15">
      <c r="A203" s="57">
        <v>41547</v>
      </c>
      <c r="B203" s="50">
        <v>21469010.649999999</v>
      </c>
      <c r="C203" s="50">
        <v>8668254.5160000008</v>
      </c>
      <c r="D203" s="50">
        <v>12800756.130000001</v>
      </c>
      <c r="E203" s="53">
        <v>13.548999999999999</v>
      </c>
      <c r="F203" s="53">
        <v>29.5228</v>
      </c>
      <c r="G203" s="53">
        <v>14.575900000000001</v>
      </c>
      <c r="H203" s="53">
        <v>32.418799999999997</v>
      </c>
      <c r="I203" s="54" t="s">
        <v>993</v>
      </c>
      <c r="J203" s="61">
        <f t="shared" si="1"/>
        <v>36.296334454057096</v>
      </c>
      <c r="K203" s="79">
        <v>2277743.4389999998</v>
      </c>
      <c r="L203" s="62">
        <v>62754.09</v>
      </c>
      <c r="M203" s="51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 spans="1:26" ht="15">
      <c r="A204" s="57">
        <v>41638</v>
      </c>
      <c r="B204" s="50">
        <v>22572159.489999998</v>
      </c>
      <c r="C204" s="50">
        <v>9156861.2050000001</v>
      </c>
      <c r="D204" s="50">
        <v>13415298.289999999</v>
      </c>
      <c r="E204" s="53">
        <v>13.6866</v>
      </c>
      <c r="F204" s="53">
        <v>29.6724</v>
      </c>
      <c r="G204" s="53">
        <v>18.1327</v>
      </c>
      <c r="H204" s="53">
        <v>40.031799999999997</v>
      </c>
      <c r="I204" s="54" t="s">
        <v>998</v>
      </c>
      <c r="J204" s="61">
        <f t="shared" si="1"/>
        <v>37.611558633979975</v>
      </c>
      <c r="K204" s="55">
        <v>2909627.1669999999</v>
      </c>
      <c r="L204" s="62">
        <v>77359.92</v>
      </c>
      <c r="M204" s="51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 spans="1:26" ht="15">
      <c r="A205" s="57">
        <v>41726</v>
      </c>
      <c r="B205" s="50">
        <v>23577413.309999999</v>
      </c>
      <c r="C205" s="50">
        <v>9339764.3100000005</v>
      </c>
      <c r="D205" s="50">
        <v>14237649</v>
      </c>
      <c r="E205" s="53">
        <v>9.3597000000000001</v>
      </c>
      <c r="F205" s="53">
        <v>19.320699999999999</v>
      </c>
      <c r="G205" s="53">
        <v>18.5534</v>
      </c>
      <c r="H205" s="53">
        <v>40.180199999999999</v>
      </c>
      <c r="I205" s="54" t="s">
        <v>984</v>
      </c>
      <c r="J205" s="61">
        <f t="shared" si="1"/>
        <v>6.6033297478686261</v>
      </c>
      <c r="K205" s="55">
        <v>617888.42200000002</v>
      </c>
      <c r="L205" s="62">
        <v>93572.25</v>
      </c>
      <c r="M205" s="51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 spans="1:26" ht="15">
      <c r="A206" s="57">
        <v>41820</v>
      </c>
      <c r="B206" s="50">
        <v>27004027.050000001</v>
      </c>
      <c r="C206" s="50">
        <v>10100731.26</v>
      </c>
      <c r="D206" s="50">
        <v>16903295.789999999</v>
      </c>
      <c r="E206" s="53">
        <v>15.773999999999999</v>
      </c>
      <c r="F206" s="53">
        <v>31.9206</v>
      </c>
      <c r="G206" s="53">
        <v>15.8827</v>
      </c>
      <c r="H206" s="53">
        <v>30.395700000000001</v>
      </c>
      <c r="I206" s="54" t="s">
        <v>989</v>
      </c>
      <c r="J206" s="61">
        <f t="shared" si="1"/>
        <v>11.984738271236848</v>
      </c>
      <c r="K206" s="55">
        <v>1154447.172</v>
      </c>
      <c r="L206" s="62">
        <v>96326.44</v>
      </c>
      <c r="M206" s="51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 spans="1:26" ht="15">
      <c r="A207" s="57">
        <v>41912</v>
      </c>
      <c r="B207" s="50">
        <v>27286572.82</v>
      </c>
      <c r="C207" s="50">
        <v>9704482.4539999999</v>
      </c>
      <c r="D207" s="50">
        <v>17582090.370000001</v>
      </c>
      <c r="E207" s="53">
        <v>15.366300000000001</v>
      </c>
      <c r="F207" s="53">
        <v>30.6874</v>
      </c>
      <c r="G207" s="53">
        <v>15.9558</v>
      </c>
      <c r="H207" s="53">
        <v>29.4953</v>
      </c>
      <c r="I207" s="54" t="s">
        <v>994</v>
      </c>
      <c r="J207" s="61">
        <f t="shared" si="1"/>
        <v>19.084170595046892</v>
      </c>
      <c r="K207" s="55">
        <v>1904507.858</v>
      </c>
      <c r="L207" s="62">
        <v>99795.16</v>
      </c>
      <c r="M207" s="51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 spans="1:26" ht="15">
      <c r="A208" s="57">
        <v>42003</v>
      </c>
      <c r="B208" s="50">
        <v>28206859.16</v>
      </c>
      <c r="C208" s="50">
        <v>9766689.3269999996</v>
      </c>
      <c r="D208" s="50">
        <v>18440169.829999998</v>
      </c>
      <c r="E208" s="53">
        <v>15.039099999999999</v>
      </c>
      <c r="F208" s="53">
        <v>29.8627</v>
      </c>
      <c r="G208" s="53">
        <v>15.2699</v>
      </c>
      <c r="H208" s="53">
        <v>28.062200000000001</v>
      </c>
      <c r="I208" s="54" t="s">
        <v>999</v>
      </c>
      <c r="J208" s="61">
        <f t="shared" si="1"/>
        <v>27.71965283761379</v>
      </c>
      <c r="K208" s="55">
        <v>2631576.33</v>
      </c>
      <c r="L208" s="62">
        <v>94935.4</v>
      </c>
      <c r="M208" s="51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 spans="1:26" ht="15">
      <c r="A209" s="57">
        <v>42094</v>
      </c>
      <c r="B209" s="50">
        <v>31188262.18</v>
      </c>
      <c r="C209" s="50">
        <v>10261457.630000001</v>
      </c>
      <c r="D209" s="50">
        <v>20926804.550000001</v>
      </c>
      <c r="E209" s="53">
        <v>15.0646</v>
      </c>
      <c r="F209" s="53">
        <v>28.7684</v>
      </c>
      <c r="G209" s="53">
        <v>14.4048</v>
      </c>
      <c r="H209" s="53">
        <v>25.2517</v>
      </c>
      <c r="I209" s="54" t="s">
        <v>986</v>
      </c>
      <c r="J209" s="61">
        <f t="shared" si="1"/>
        <v>9.2854976200219941</v>
      </c>
      <c r="K209" s="55">
        <f>832942.773+90758.195</f>
        <v>923700.96800000011</v>
      </c>
      <c r="L209" s="62">
        <v>99477.81</v>
      </c>
      <c r="M209" s="51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 spans="1:26" ht="15">
      <c r="A210" s="57">
        <v>42185</v>
      </c>
      <c r="B210" s="50">
        <v>34609738.450000003</v>
      </c>
      <c r="C210" s="50">
        <v>13350741.869999999</v>
      </c>
      <c r="D210" s="50">
        <v>21258996.579999998</v>
      </c>
      <c r="E210" s="53">
        <v>8.6636000000000006</v>
      </c>
      <c r="F210" s="53">
        <v>16.560700000000001</v>
      </c>
      <c r="G210" s="53">
        <v>21.5564</v>
      </c>
      <c r="H210" s="53">
        <v>41.168100000000003</v>
      </c>
      <c r="I210" s="54" t="s">
        <v>991</v>
      </c>
      <c r="J210" s="61">
        <f t="shared" si="1"/>
        <v>16.510490471889341</v>
      </c>
      <c r="K210" s="61">
        <f>1533571.223+188330.943</f>
        <v>1721902.166</v>
      </c>
      <c r="L210" s="62">
        <v>104291.4</v>
      </c>
      <c r="M210" s="51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 spans="1:26" ht="15">
      <c r="A211" s="57">
        <v>42277</v>
      </c>
      <c r="B211" s="50">
        <v>35621239.369999997</v>
      </c>
      <c r="C211" s="50">
        <v>13978162.18</v>
      </c>
      <c r="D211" s="50">
        <v>21643077.18</v>
      </c>
      <c r="E211" s="53">
        <v>7.4417</v>
      </c>
      <c r="F211" s="53">
        <v>14.101800000000001</v>
      </c>
      <c r="G211" s="53">
        <v>21.855</v>
      </c>
      <c r="H211" s="53">
        <v>42.226799999999997</v>
      </c>
      <c r="I211" s="54" t="s">
        <v>996</v>
      </c>
      <c r="J211" s="61">
        <f t="shared" si="1"/>
        <v>11.919461205772405</v>
      </c>
      <c r="K211" s="61">
        <f>1931786.592+261966.404</f>
        <v>2193752.9959999998</v>
      </c>
      <c r="L211" s="62">
        <v>184048</v>
      </c>
      <c r="M211" s="51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 spans="1:26" ht="15">
      <c r="A212" s="57">
        <v>42368</v>
      </c>
      <c r="B212" s="50">
        <v>36022148.490000002</v>
      </c>
      <c r="C212" s="50">
        <v>13925458.01</v>
      </c>
      <c r="D212" s="50">
        <v>22096690.48</v>
      </c>
      <c r="E212" s="53">
        <v>6.6620999999999997</v>
      </c>
      <c r="F212" s="53">
        <v>12.5124</v>
      </c>
      <c r="G212" s="53">
        <v>22.0001</v>
      </c>
      <c r="H212" s="53">
        <v>42.042900000000003</v>
      </c>
      <c r="I212" s="54" t="s">
        <v>1001</v>
      </c>
      <c r="J212" s="61">
        <f t="shared" si="1"/>
        <v>15.498758318884098</v>
      </c>
      <c r="K212" s="61">
        <f>2547409.641+353175.229</f>
        <v>2900584.8699999996</v>
      </c>
      <c r="L212" s="62">
        <v>187149.5</v>
      </c>
      <c r="M212" s="51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 spans="1:26" ht="15">
      <c r="A213" s="57">
        <v>42460</v>
      </c>
      <c r="B213" s="50">
        <v>36694484.090000004</v>
      </c>
      <c r="C213" s="50">
        <v>14319304.210000001</v>
      </c>
      <c r="D213" s="50">
        <v>22375179.870000001</v>
      </c>
      <c r="E213" s="53">
        <v>4.7224000000000004</v>
      </c>
      <c r="F213" s="53">
        <v>8.6852</v>
      </c>
      <c r="G213" s="53">
        <v>21.607299999999999</v>
      </c>
      <c r="H213" s="53">
        <v>41.471400000000003</v>
      </c>
      <c r="I213" s="54" t="s">
        <v>987</v>
      </c>
      <c r="J213" s="61">
        <f t="shared" si="1"/>
        <v>2.8511781018041442</v>
      </c>
      <c r="K213" s="61">
        <f>392478.816+65158.649</f>
        <v>457637.46499999997</v>
      </c>
      <c r="L213" s="62">
        <v>160508.20000000001</v>
      </c>
      <c r="M213" s="51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 spans="1:26" ht="15">
      <c r="A214" s="57">
        <v>42551</v>
      </c>
      <c r="B214" s="50">
        <v>37788662.829999998</v>
      </c>
      <c r="C214" s="50">
        <v>14784768.060000001</v>
      </c>
      <c r="D214" s="50">
        <v>23003894.760000002</v>
      </c>
      <c r="E214" s="53">
        <v>4.2709000000000001</v>
      </c>
      <c r="F214" s="53">
        <v>8.1989999999999998</v>
      </c>
      <c r="G214" s="53">
        <v>23.464099999999998</v>
      </c>
      <c r="H214" s="53">
        <v>45.261600000000001</v>
      </c>
      <c r="I214" s="54" t="s">
        <v>992</v>
      </c>
      <c r="J214" s="61">
        <f t="shared" si="1"/>
        <v>7.9611966334536843</v>
      </c>
      <c r="K214" s="61">
        <f>1112381.648+164986.779</f>
        <v>1277368.4270000001</v>
      </c>
      <c r="L214" s="62">
        <v>160449.29999999999</v>
      </c>
      <c r="M214" s="51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 spans="1:26" ht="15">
      <c r="A215" s="57">
        <v>42643</v>
      </c>
      <c r="B215" s="50">
        <v>37182149.859999999</v>
      </c>
      <c r="C215" s="50">
        <v>13782638.619999999</v>
      </c>
      <c r="D215" s="50">
        <v>23399511.23</v>
      </c>
      <c r="E215" s="53">
        <v>4.3091999999999997</v>
      </c>
      <c r="F215" s="53">
        <v>8.1755999999999993</v>
      </c>
      <c r="G215" s="53">
        <v>20.2148</v>
      </c>
      <c r="H215" s="53">
        <v>37.700099999999999</v>
      </c>
      <c r="I215" s="54" t="s">
        <v>997</v>
      </c>
      <c r="J215" s="61">
        <f t="shared" si="1"/>
        <v>15.256423967961723</v>
      </c>
      <c r="K215" s="61">
        <f>1543913.156+244289.246</f>
        <v>1788202.402</v>
      </c>
      <c r="L215" s="62">
        <v>117209.8</v>
      </c>
      <c r="M215" s="51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 spans="1:26" ht="15">
      <c r="A216" s="57">
        <v>42734</v>
      </c>
      <c r="B216" s="50">
        <v>38292205.979999997</v>
      </c>
      <c r="C216" s="50">
        <v>13939298.970000001</v>
      </c>
      <c r="D216" s="50">
        <v>24352907.010000002</v>
      </c>
      <c r="E216" s="53">
        <v>4.8338999999999999</v>
      </c>
      <c r="F216" s="53">
        <v>9.1105999999999998</v>
      </c>
      <c r="G216" s="53">
        <v>19.971699999999998</v>
      </c>
      <c r="H216" s="53">
        <v>37.159199999999998</v>
      </c>
      <c r="I216" s="54" t="s">
        <v>1002</v>
      </c>
      <c r="J216" s="61">
        <f t="shared" si="1"/>
        <v>16.106264659554419</v>
      </c>
      <c r="K216" s="61">
        <f>2446935.231+362957.259</f>
        <v>2809892.49</v>
      </c>
      <c r="L216" s="62">
        <v>174459.6</v>
      </c>
      <c r="M216" s="51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 spans="1:26" ht="15">
      <c r="A217" s="57">
        <v>42825</v>
      </c>
      <c r="B217" s="50">
        <v>39627846.149999999</v>
      </c>
      <c r="C217" s="50">
        <v>14628884.49</v>
      </c>
      <c r="D217" s="50">
        <v>24998961.66</v>
      </c>
      <c r="E217" s="53">
        <v>5.9497</v>
      </c>
      <c r="F217" s="53">
        <v>11.234999999999999</v>
      </c>
      <c r="G217" s="53">
        <v>19.3309</v>
      </c>
      <c r="H217" s="53">
        <v>35.965299999999999</v>
      </c>
      <c r="I217" s="54" t="s">
        <v>940</v>
      </c>
      <c r="J217" s="61">
        <f t="shared" si="1"/>
        <v>5.7072031427305774</v>
      </c>
      <c r="K217" s="61">
        <f>671110.88+81294.822</f>
        <v>752405.70200000005</v>
      </c>
      <c r="L217" s="62">
        <v>131834.4</v>
      </c>
      <c r="M217" s="51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 spans="1:26" ht="15">
      <c r="A218" s="57">
        <v>42908</v>
      </c>
      <c r="B218" s="50">
        <v>42119351.829999998</v>
      </c>
      <c r="C218" s="50">
        <v>15800884.630000001</v>
      </c>
      <c r="D218" s="50">
        <v>26318467.199999999</v>
      </c>
      <c r="E218" s="53">
        <v>7.4696999999999996</v>
      </c>
      <c r="F218" s="53">
        <v>14.181900000000001</v>
      </c>
      <c r="G218" s="53">
        <v>20.410399999999999</v>
      </c>
      <c r="H218" s="53">
        <v>38.210500000000003</v>
      </c>
      <c r="I218" s="54" t="s">
        <v>945</v>
      </c>
      <c r="J218" s="61">
        <f t="shared" si="1"/>
        <v>1.2989949974206823</v>
      </c>
      <c r="K218" s="61">
        <f>1949773/397+191239.056</f>
        <v>196150.32300251891</v>
      </c>
      <c r="L218" s="62">
        <v>151001.60000000001</v>
      </c>
      <c r="M218" s="51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 spans="1:26" ht="15">
      <c r="A219" s="57">
        <v>43007</v>
      </c>
      <c r="B219" s="50">
        <v>43471557.460000001</v>
      </c>
      <c r="C219" s="50">
        <v>16819894.059999999</v>
      </c>
      <c r="D219" s="50">
        <v>26651663.399999999</v>
      </c>
      <c r="E219" s="53">
        <v>7.2906000000000004</v>
      </c>
      <c r="F219" s="53">
        <v>13.7623</v>
      </c>
      <c r="G219" s="53">
        <v>19.3536</v>
      </c>
      <c r="H219" s="53">
        <v>36.918199999999999</v>
      </c>
      <c r="I219" s="54" t="s">
        <v>950</v>
      </c>
      <c r="J219" s="61">
        <f t="shared" si="1"/>
        <v>21.940202099458364</v>
      </c>
      <c r="K219" s="61">
        <f>2415360.904+266214.477</f>
        <v>2681575.3810000001</v>
      </c>
      <c r="L219" s="62">
        <v>122222</v>
      </c>
      <c r="M219" s="51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 spans="1:26" ht="15" hidden="1">
      <c r="A220" s="66">
        <v>43070</v>
      </c>
      <c r="B220" s="51"/>
      <c r="C220" s="51"/>
      <c r="D220" s="51"/>
      <c r="E220" s="54">
        <v>11.0922</v>
      </c>
      <c r="F220" s="54">
        <v>17.4574</v>
      </c>
      <c r="G220" s="53">
        <v>36.461199999999998</v>
      </c>
      <c r="H220" s="54">
        <v>57.384</v>
      </c>
      <c r="I220" s="54">
        <v>2.3734999999999999</v>
      </c>
      <c r="J220" s="61"/>
      <c r="K220" s="61"/>
      <c r="L220" s="61"/>
      <c r="M220" s="51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 spans="1:26" ht="15">
      <c r="A221" s="86" t="s">
        <v>1124</v>
      </c>
      <c r="B221" s="85"/>
      <c r="C221" s="85"/>
      <c r="D221" s="85"/>
      <c r="E221" s="85"/>
      <c r="F221" s="85"/>
      <c r="G221" s="85"/>
      <c r="H221" s="85"/>
      <c r="I221" s="85"/>
      <c r="J221" s="85"/>
      <c r="K221" s="51"/>
      <c r="L221" s="51"/>
      <c r="M221" s="51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 spans="1:26" ht="15">
      <c r="A222" s="50" t="s">
        <v>833</v>
      </c>
      <c r="B222" s="50" t="s">
        <v>834</v>
      </c>
      <c r="C222" s="50" t="s">
        <v>835</v>
      </c>
      <c r="D222" s="50" t="s">
        <v>836</v>
      </c>
      <c r="E222" s="53" t="s">
        <v>740</v>
      </c>
      <c r="F222" s="53" t="s">
        <v>741</v>
      </c>
      <c r="G222" s="53" t="s">
        <v>742</v>
      </c>
      <c r="H222" s="53" t="s">
        <v>744</v>
      </c>
      <c r="I222" s="54" t="s">
        <v>745</v>
      </c>
      <c r="J222" s="55" t="s">
        <v>837</v>
      </c>
      <c r="K222" s="55" t="s">
        <v>1125</v>
      </c>
      <c r="L222" s="55" t="s">
        <v>839</v>
      </c>
      <c r="M222" s="51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 spans="1:26" ht="15">
      <c r="A223" s="50" t="s">
        <v>865</v>
      </c>
      <c r="B223" s="50">
        <v>20159746.030000001</v>
      </c>
      <c r="C223" s="50">
        <v>7403262.7029999997</v>
      </c>
      <c r="D223" s="50">
        <v>12756483.33</v>
      </c>
      <c r="E223" s="53" t="s">
        <v>1003</v>
      </c>
      <c r="F223" s="53" t="s">
        <v>1004</v>
      </c>
      <c r="G223" s="53">
        <v>23.364100000000001</v>
      </c>
      <c r="H223" s="53">
        <v>35.091000000000001</v>
      </c>
      <c r="I223" s="54" t="s">
        <v>1005</v>
      </c>
      <c r="J223" s="61">
        <f t="shared" ref="J223:J241" si="2">K223/L223</f>
        <v>10.314749554505401</v>
      </c>
      <c r="K223" s="63">
        <v>427065.908</v>
      </c>
      <c r="L223" s="62">
        <v>41403.42</v>
      </c>
      <c r="M223" s="51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 spans="1:26" ht="15">
      <c r="A224" s="50" t="s">
        <v>867</v>
      </c>
      <c r="B224" s="50">
        <v>21246470.129999999</v>
      </c>
      <c r="C224" s="50">
        <v>8514967.2640000004</v>
      </c>
      <c r="D224" s="50">
        <v>12731502.869999999</v>
      </c>
      <c r="E224" s="53" t="s">
        <v>1012</v>
      </c>
      <c r="F224" s="53" t="s">
        <v>1013</v>
      </c>
      <c r="G224" s="53">
        <v>26.9818</v>
      </c>
      <c r="H224" s="53">
        <v>42.640799999999999</v>
      </c>
      <c r="I224" s="54" t="s">
        <v>1014</v>
      </c>
      <c r="J224" s="61" t="e">
        <f t="shared" si="2"/>
        <v>#VALUE!</v>
      </c>
      <c r="K224" s="63">
        <v>384147.61099999998</v>
      </c>
      <c r="L224" s="62" t="s">
        <v>16</v>
      </c>
      <c r="M224" s="51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 spans="1:26" ht="15">
      <c r="A225" s="50" t="s">
        <v>868</v>
      </c>
      <c r="B225" s="50">
        <v>21865117.390000001</v>
      </c>
      <c r="C225" s="50">
        <v>9071629.8589999992</v>
      </c>
      <c r="D225" s="50">
        <v>12793487.529999999</v>
      </c>
      <c r="E225" s="53" t="s">
        <v>1021</v>
      </c>
      <c r="F225" s="53" t="s">
        <v>1022</v>
      </c>
      <c r="G225" s="53">
        <v>31.110600000000002</v>
      </c>
      <c r="H225" s="53">
        <v>51.9178</v>
      </c>
      <c r="I225" s="54" t="s">
        <v>1023</v>
      </c>
      <c r="J225" s="61">
        <f t="shared" si="2"/>
        <v>17.592083910621799</v>
      </c>
      <c r="K225" s="63">
        <v>472976.37</v>
      </c>
      <c r="L225" s="62">
        <v>26885.75</v>
      </c>
      <c r="M225" s="51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 spans="1:26" ht="15">
      <c r="A226" s="50" t="s">
        <v>869</v>
      </c>
      <c r="B226" s="50">
        <v>21455955.059999999</v>
      </c>
      <c r="C226" s="50">
        <v>9027021.1199999992</v>
      </c>
      <c r="D226" s="50">
        <v>12428933.939999999</v>
      </c>
      <c r="E226" s="53" t="s">
        <v>1031</v>
      </c>
      <c r="F226" s="53" t="s">
        <v>1032</v>
      </c>
      <c r="G226" s="53">
        <v>31.033300000000001</v>
      </c>
      <c r="H226" s="53">
        <v>53.038600000000002</v>
      </c>
      <c r="I226" s="54" t="s">
        <v>1006</v>
      </c>
      <c r="J226" s="61" t="e">
        <f t="shared" si="2"/>
        <v>#VALUE!</v>
      </c>
      <c r="K226" s="63">
        <v>421031.69199999998</v>
      </c>
      <c r="L226" s="62" t="s">
        <v>16</v>
      </c>
      <c r="M226" s="51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 spans="1:26" ht="15">
      <c r="A227" s="50" t="s">
        <v>871</v>
      </c>
      <c r="B227" s="50">
        <v>20727342.469999999</v>
      </c>
      <c r="C227" s="50">
        <v>8664672.6449999996</v>
      </c>
      <c r="D227" s="50">
        <v>12062669.82</v>
      </c>
      <c r="E227" s="53" t="s">
        <v>1126</v>
      </c>
      <c r="F227" s="53" t="s">
        <v>1127</v>
      </c>
      <c r="G227" s="53">
        <v>33.125399999999999</v>
      </c>
      <c r="H227" s="53">
        <v>57.184199999999997</v>
      </c>
      <c r="I227" s="54" t="s">
        <v>1015</v>
      </c>
      <c r="J227" s="61">
        <f t="shared" si="2"/>
        <v>-3.4744552036139971</v>
      </c>
      <c r="K227" s="63">
        <v>-95723.534</v>
      </c>
      <c r="L227" s="62">
        <v>27550.66</v>
      </c>
      <c r="M227" s="51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 spans="1:26" ht="15">
      <c r="A228" s="50" t="s">
        <v>872</v>
      </c>
      <c r="B228" s="50">
        <v>22711374.050000001</v>
      </c>
      <c r="C228" s="50">
        <v>10573963.890000001</v>
      </c>
      <c r="D228" s="50">
        <v>12137410.16</v>
      </c>
      <c r="E228" s="53" t="s">
        <v>1128</v>
      </c>
      <c r="F228" s="53" t="s">
        <v>1129</v>
      </c>
      <c r="G228" s="53">
        <v>32.423499999999997</v>
      </c>
      <c r="H228" s="53">
        <v>55.713500000000003</v>
      </c>
      <c r="I228" s="54" t="s">
        <v>1024</v>
      </c>
      <c r="J228" s="61">
        <f t="shared" si="2"/>
        <v>-5.067455043631556</v>
      </c>
      <c r="K228" s="63">
        <v>-187331.19500000001</v>
      </c>
      <c r="L228" s="62">
        <v>36967.51</v>
      </c>
      <c r="M228" s="51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 spans="1:26" ht="15">
      <c r="A229" s="50" t="s">
        <v>873</v>
      </c>
      <c r="B229" s="50">
        <v>22004083.68</v>
      </c>
      <c r="C229" s="50">
        <v>9954166.7909999993</v>
      </c>
      <c r="D229" s="50">
        <v>12049916.890000001</v>
      </c>
      <c r="E229" s="53" t="s">
        <v>1130</v>
      </c>
      <c r="F229" s="53" t="s">
        <v>1131</v>
      </c>
      <c r="G229" s="53">
        <v>36.824199999999998</v>
      </c>
      <c r="H229" s="53">
        <v>68.905100000000004</v>
      </c>
      <c r="I229" s="54" t="s">
        <v>1033</v>
      </c>
      <c r="J229" s="61">
        <f t="shared" si="2"/>
        <v>-3.4851450470617347</v>
      </c>
      <c r="K229" s="63">
        <v>-154770.726</v>
      </c>
      <c r="L229" s="62">
        <v>44408.69</v>
      </c>
      <c r="M229" s="51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 spans="1:26" ht="15">
      <c r="A230" s="50" t="s">
        <v>874</v>
      </c>
      <c r="B230" s="50">
        <v>22842722.75</v>
      </c>
      <c r="C230" s="50">
        <v>11152893.789999999</v>
      </c>
      <c r="D230" s="50">
        <v>11689828.949999999</v>
      </c>
      <c r="E230" s="53" t="s">
        <v>1132</v>
      </c>
      <c r="F230" s="53" t="s">
        <v>1133</v>
      </c>
      <c r="G230" s="53">
        <v>36.425800000000002</v>
      </c>
      <c r="H230" s="53">
        <v>66.516499999999994</v>
      </c>
      <c r="I230" s="54" t="s">
        <v>1008</v>
      </c>
      <c r="J230" s="61">
        <f t="shared" si="2"/>
        <v>-7.7764893247025428</v>
      </c>
      <c r="K230" s="63">
        <v>-137062.72399999999</v>
      </c>
      <c r="L230" s="62">
        <v>17625.27</v>
      </c>
      <c r="M230" s="51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 spans="1:26" ht="15">
      <c r="A231" s="50" t="s">
        <v>763</v>
      </c>
      <c r="B231" s="50">
        <v>22550591.27</v>
      </c>
      <c r="C231" s="50">
        <v>10975168.16</v>
      </c>
      <c r="D231" s="50">
        <v>11575423.109999999</v>
      </c>
      <c r="E231" s="53" t="s">
        <v>1134</v>
      </c>
      <c r="F231" s="53" t="s">
        <v>1135</v>
      </c>
      <c r="G231" s="53">
        <v>39.562199999999997</v>
      </c>
      <c r="H231" s="53">
        <v>77.307400000000001</v>
      </c>
      <c r="I231" s="54" t="s">
        <v>1017</v>
      </c>
      <c r="J231" s="61">
        <f t="shared" si="2"/>
        <v>2.1617640672510365</v>
      </c>
      <c r="K231" s="63">
        <v>55553.748</v>
      </c>
      <c r="L231" s="62">
        <v>25698.34</v>
      </c>
      <c r="M231" s="51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 spans="1:26" ht="15">
      <c r="A232" s="50" t="s">
        <v>764</v>
      </c>
      <c r="B232" s="50">
        <v>24785505.370000001</v>
      </c>
      <c r="C232" s="50">
        <v>11295540.289999999</v>
      </c>
      <c r="D232" s="50">
        <v>13489965.08</v>
      </c>
      <c r="E232" s="53" t="s">
        <v>1136</v>
      </c>
      <c r="F232" s="53" t="s">
        <v>1137</v>
      </c>
      <c r="G232" s="53">
        <v>40.238399999999999</v>
      </c>
      <c r="H232" s="53">
        <v>78.3904</v>
      </c>
      <c r="I232" s="54" t="s">
        <v>1027</v>
      </c>
      <c r="J232" s="61">
        <f t="shared" si="2"/>
        <v>1.1236174201178182</v>
      </c>
      <c r="K232" s="63">
        <v>103343.465</v>
      </c>
      <c r="L232" s="62">
        <v>91973.89</v>
      </c>
      <c r="M232" s="51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 spans="1:26" ht="15">
      <c r="A233" s="50" t="s">
        <v>765</v>
      </c>
      <c r="B233" s="50">
        <v>30356850.890000001</v>
      </c>
      <c r="C233" s="50">
        <v>12040131.93</v>
      </c>
      <c r="D233" s="50">
        <v>18316718.960000001</v>
      </c>
      <c r="E233" s="53" t="s">
        <v>1138</v>
      </c>
      <c r="F233" s="53" t="s">
        <v>1139</v>
      </c>
      <c r="G233" s="53">
        <v>38.914400000000001</v>
      </c>
      <c r="H233" s="53">
        <v>71.498699999999999</v>
      </c>
      <c r="I233" s="54" t="s">
        <v>1035</v>
      </c>
      <c r="J233" s="61">
        <f t="shared" si="2"/>
        <v>-4.3315080316969512</v>
      </c>
      <c r="K233" s="63">
        <v>-199929.93599999999</v>
      </c>
      <c r="L233" s="62">
        <v>46157.120000000003</v>
      </c>
      <c r="M233" s="51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 spans="1:26" ht="15">
      <c r="A234" s="50" t="s">
        <v>766</v>
      </c>
      <c r="B234" s="50">
        <v>29849030.559999999</v>
      </c>
      <c r="C234" s="50">
        <v>11522362.960000001</v>
      </c>
      <c r="D234" s="50">
        <v>18326667.600000001</v>
      </c>
      <c r="E234" s="53" t="s">
        <v>1140</v>
      </c>
      <c r="F234" s="53" t="s">
        <v>1141</v>
      </c>
      <c r="G234" s="53">
        <v>33.304900000000004</v>
      </c>
      <c r="H234" s="53">
        <v>55.197200000000002</v>
      </c>
      <c r="I234" s="54" t="s">
        <v>1142</v>
      </c>
      <c r="J234" s="61">
        <f t="shared" si="2"/>
        <v>-8.5341438499747291</v>
      </c>
      <c r="K234" s="63">
        <v>-701438.522</v>
      </c>
      <c r="L234" s="62">
        <v>82192.02</v>
      </c>
      <c r="M234" s="51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 spans="1:26" ht="15">
      <c r="A235" s="50" t="s">
        <v>767</v>
      </c>
      <c r="B235" s="50">
        <v>29689978.280000001</v>
      </c>
      <c r="C235" s="50">
        <v>11375395.880000001</v>
      </c>
      <c r="D235" s="50">
        <v>18314582.399999999</v>
      </c>
      <c r="E235" s="53" t="s">
        <v>1009</v>
      </c>
      <c r="F235" s="53" t="s">
        <v>1010</v>
      </c>
      <c r="G235" s="53">
        <v>32.930500000000002</v>
      </c>
      <c r="H235" s="53">
        <v>53.634700000000002</v>
      </c>
      <c r="I235" s="54" t="s">
        <v>1011</v>
      </c>
      <c r="J235" s="61">
        <f t="shared" si="2"/>
        <v>-0.68085275750913776</v>
      </c>
      <c r="K235" s="63">
        <v>-50480.466</v>
      </c>
      <c r="L235" s="62">
        <v>74143</v>
      </c>
      <c r="M235" s="51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 spans="1:26" ht="15">
      <c r="A236" s="50" t="s">
        <v>768</v>
      </c>
      <c r="B236" s="50">
        <v>29665445.809999999</v>
      </c>
      <c r="C236" s="50">
        <v>11327627.140000001</v>
      </c>
      <c r="D236" s="50">
        <v>18337818.670000002</v>
      </c>
      <c r="E236" s="53" t="s">
        <v>1018</v>
      </c>
      <c r="F236" s="53" t="s">
        <v>1019</v>
      </c>
      <c r="G236" s="53">
        <v>33.790999999999997</v>
      </c>
      <c r="H236" s="53">
        <v>54.7791</v>
      </c>
      <c r="I236" s="54" t="s">
        <v>1020</v>
      </c>
      <c r="J236" s="61">
        <f t="shared" si="2"/>
        <v>-3.7229688614867404</v>
      </c>
      <c r="K236" s="63">
        <v>-250714.58900000001</v>
      </c>
      <c r="L236" s="62">
        <v>67342.649999999994</v>
      </c>
      <c r="M236" s="51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 spans="1:26" ht="15">
      <c r="A237" s="50" t="s">
        <v>769</v>
      </c>
      <c r="B237" s="50">
        <v>29981535.809999999</v>
      </c>
      <c r="C237" s="50">
        <v>11572740.24</v>
      </c>
      <c r="D237" s="50">
        <v>18408795.57</v>
      </c>
      <c r="E237" s="53" t="s">
        <v>1028</v>
      </c>
      <c r="F237" s="53" t="s">
        <v>1029</v>
      </c>
      <c r="G237" s="53">
        <v>33.3904</v>
      </c>
      <c r="H237" s="53">
        <v>54.016399999999997</v>
      </c>
      <c r="I237" s="54" t="s">
        <v>1030</v>
      </c>
      <c r="J237" s="61">
        <f t="shared" si="2"/>
        <v>-1.4997267424581615</v>
      </c>
      <c r="K237" s="63">
        <v>-193271.435</v>
      </c>
      <c r="L237" s="62">
        <v>128871.1</v>
      </c>
      <c r="M237" s="51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 spans="1:26" ht="15">
      <c r="A238" s="50" t="s">
        <v>770</v>
      </c>
      <c r="B238" s="50">
        <v>30299218.609999999</v>
      </c>
      <c r="C238" s="50">
        <v>11889620.039999999</v>
      </c>
      <c r="D238" s="50">
        <v>18409598.57</v>
      </c>
      <c r="E238" s="53" t="s">
        <v>1036</v>
      </c>
      <c r="F238" s="53" t="s">
        <v>1037</v>
      </c>
      <c r="G238" s="53">
        <v>33.035800000000002</v>
      </c>
      <c r="H238" s="53">
        <v>53.803899999999999</v>
      </c>
      <c r="I238" s="54" t="s">
        <v>955</v>
      </c>
      <c r="J238" s="61">
        <f t="shared" si="2"/>
        <v>0.16673189251799111</v>
      </c>
      <c r="K238" s="63">
        <v>8156.0590000000002</v>
      </c>
      <c r="L238" s="62">
        <v>48917.21</v>
      </c>
      <c r="M238" s="51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 spans="1:26" ht="15">
      <c r="A239" s="50" t="s">
        <v>771</v>
      </c>
      <c r="B239" s="50">
        <v>30247148.969999999</v>
      </c>
      <c r="C239" s="50">
        <v>12372682.98</v>
      </c>
      <c r="D239" s="50">
        <v>17874465.989999998</v>
      </c>
      <c r="E239" s="53" t="s">
        <v>1143</v>
      </c>
      <c r="F239" s="53" t="s">
        <v>1144</v>
      </c>
      <c r="G239" s="53">
        <v>32.354399999999998</v>
      </c>
      <c r="H239" s="53">
        <v>53.2502</v>
      </c>
      <c r="I239" s="54" t="s">
        <v>960</v>
      </c>
      <c r="J239" s="61">
        <f t="shared" si="2"/>
        <v>-0.79168178883561335</v>
      </c>
      <c r="K239" s="63">
        <v>-84488.043000000005</v>
      </c>
      <c r="L239" s="62">
        <v>106719.7</v>
      </c>
      <c r="M239" s="51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 spans="1:26" ht="15">
      <c r="A240" s="50" t="s">
        <v>772</v>
      </c>
      <c r="B240" s="50">
        <v>30672008.059999999</v>
      </c>
      <c r="C240" s="50">
        <v>12641603.380000001</v>
      </c>
      <c r="D240" s="50">
        <v>18030404.68</v>
      </c>
      <c r="E240" s="53" t="s">
        <v>1145</v>
      </c>
      <c r="F240" s="53" t="s">
        <v>1146</v>
      </c>
      <c r="G240" s="53">
        <v>31.745799999999999</v>
      </c>
      <c r="H240" s="53">
        <v>53.720300000000002</v>
      </c>
      <c r="I240" s="54" t="s">
        <v>965</v>
      </c>
      <c r="J240" s="61">
        <f t="shared" si="2"/>
        <v>-1.794162760099562</v>
      </c>
      <c r="K240" s="63">
        <v>-230591.00099999999</v>
      </c>
      <c r="L240" s="62">
        <v>128522.9</v>
      </c>
      <c r="M240" s="51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 spans="1:26" ht="15">
      <c r="A241" s="50" t="s">
        <v>773</v>
      </c>
      <c r="B241" s="67"/>
      <c r="C241" s="67"/>
      <c r="D241" s="67"/>
      <c r="E241" s="53" t="s">
        <v>1147</v>
      </c>
      <c r="F241" s="53" t="s">
        <v>1148</v>
      </c>
      <c r="G241" s="53">
        <v>33.645099999999999</v>
      </c>
      <c r="H241" s="53">
        <v>57.234699999999997</v>
      </c>
      <c r="I241" s="54" t="s">
        <v>1149</v>
      </c>
      <c r="J241" s="61">
        <f t="shared" si="2"/>
        <v>1.7766274315355861</v>
      </c>
      <c r="K241" s="63">
        <v>232898.09</v>
      </c>
      <c r="L241" s="62">
        <v>131090</v>
      </c>
      <c r="M241" s="51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 spans="1:26" ht="15" hidden="1">
      <c r="A242" s="66">
        <v>43070</v>
      </c>
      <c r="E242" s="80">
        <v>0.45</v>
      </c>
      <c r="F242" s="80">
        <v>0.74</v>
      </c>
      <c r="G242" s="77"/>
      <c r="H242" s="77"/>
      <c r="I242" s="77"/>
      <c r="J242" s="81"/>
      <c r="K242" s="81"/>
      <c r="L242" s="81"/>
      <c r="M242" s="51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 spans="1:26" ht="15">
      <c r="A243" s="86" t="s">
        <v>1150</v>
      </c>
      <c r="B243" s="85"/>
      <c r="C243" s="85"/>
      <c r="D243" s="85"/>
      <c r="E243" s="85"/>
      <c r="F243" s="85"/>
      <c r="G243" s="85"/>
      <c r="H243" s="85"/>
      <c r="I243" s="85"/>
      <c r="J243" s="85"/>
      <c r="K243" s="51"/>
      <c r="L243" s="51"/>
      <c r="M243" s="51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 spans="1:26" ht="15">
      <c r="A244" s="50" t="s">
        <v>833</v>
      </c>
      <c r="B244" s="50" t="s">
        <v>834</v>
      </c>
      <c r="C244" s="50" t="s">
        <v>835</v>
      </c>
      <c r="D244" s="50" t="s">
        <v>836</v>
      </c>
      <c r="E244" s="53" t="s">
        <v>740</v>
      </c>
      <c r="F244" s="53" t="s">
        <v>741</v>
      </c>
      <c r="G244" s="53" t="s">
        <v>742</v>
      </c>
      <c r="H244" s="53" t="s">
        <v>744</v>
      </c>
      <c r="I244" s="54" t="s">
        <v>745</v>
      </c>
      <c r="J244" s="55" t="s">
        <v>837</v>
      </c>
      <c r="K244" s="55" t="s">
        <v>838</v>
      </c>
      <c r="L244" s="55" t="s">
        <v>839</v>
      </c>
      <c r="M244" s="51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 spans="1:26" ht="15">
      <c r="A245" s="57">
        <v>41361</v>
      </c>
      <c r="B245" s="50">
        <v>1312410.209</v>
      </c>
      <c r="C245" s="50">
        <v>627132.5257</v>
      </c>
      <c r="D245" s="50">
        <v>685277.68290000001</v>
      </c>
      <c r="E245" s="53">
        <v>16.0932</v>
      </c>
      <c r="F245" s="53">
        <v>27.314599999999999</v>
      </c>
      <c r="G245" s="53">
        <v>28.1205</v>
      </c>
      <c r="H245" s="53">
        <v>53.854900000000001</v>
      </c>
      <c r="I245" s="54" t="s">
        <v>1038</v>
      </c>
      <c r="J245" s="61">
        <f t="shared" ref="J245:J263" si="3">K245/L245</f>
        <v>20.838623261377126</v>
      </c>
      <c r="K245" s="55">
        <v>78801.524764999995</v>
      </c>
      <c r="L245" s="62">
        <v>3781.5129999999999</v>
      </c>
      <c r="M245" s="51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 spans="1:26" ht="15">
      <c r="A246" s="57">
        <v>41453</v>
      </c>
      <c r="B246" s="50">
        <v>1839080.2720000001</v>
      </c>
      <c r="C246" s="50">
        <v>1134033.8659999999</v>
      </c>
      <c r="D246" s="50">
        <v>705046.40630000003</v>
      </c>
      <c r="E246" s="53">
        <v>11.126300000000001</v>
      </c>
      <c r="F246" s="53">
        <v>23.567399999999999</v>
      </c>
      <c r="G246" s="53">
        <v>50.383000000000003</v>
      </c>
      <c r="H246" s="53">
        <v>131.42179999999999</v>
      </c>
      <c r="I246" s="54" t="s">
        <v>1043</v>
      </c>
      <c r="J246" s="61">
        <f t="shared" si="3"/>
        <v>14.779981705429964</v>
      </c>
      <c r="K246" s="55">
        <v>113087.49290100001</v>
      </c>
      <c r="L246" s="62">
        <v>7651.3959999999997</v>
      </c>
      <c r="M246" s="51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 spans="1:26" ht="15">
      <c r="A247" s="57">
        <v>41547</v>
      </c>
      <c r="B247" s="50">
        <v>1683024.497</v>
      </c>
      <c r="C247" s="50">
        <v>962853.88870000001</v>
      </c>
      <c r="D247" s="50">
        <v>720170.60849999997</v>
      </c>
      <c r="E247" s="53">
        <v>10.6295</v>
      </c>
      <c r="F247" s="53">
        <v>21.482500000000002</v>
      </c>
      <c r="G247" s="53">
        <v>42.011699999999998</v>
      </c>
      <c r="H247" s="53">
        <v>98.180499999999995</v>
      </c>
      <c r="I247" s="54" t="s">
        <v>1048</v>
      </c>
      <c r="J247" s="61">
        <f t="shared" si="3"/>
        <v>16.021316840190206</v>
      </c>
      <c r="K247" s="55">
        <v>141657.85600500001</v>
      </c>
      <c r="L247" s="62">
        <v>8841.8359999999993</v>
      </c>
      <c r="M247" s="51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 spans="1:26" ht="15">
      <c r="A248" s="57">
        <v>41638</v>
      </c>
      <c r="B248" s="50">
        <v>1822689.047</v>
      </c>
      <c r="C248" s="50">
        <v>1035351.397</v>
      </c>
      <c r="D248" s="50">
        <v>787337.64969999995</v>
      </c>
      <c r="E248" s="53">
        <v>10.4382</v>
      </c>
      <c r="F248" s="53">
        <v>21.7361</v>
      </c>
      <c r="G248" s="53">
        <v>36.0124</v>
      </c>
      <c r="H248" s="53">
        <v>83.368899999999996</v>
      </c>
      <c r="I248" s="54" t="s">
        <v>1053</v>
      </c>
      <c r="J248" s="61">
        <f t="shared" si="3"/>
        <v>56.369408836791877</v>
      </c>
      <c r="K248" s="55">
        <v>232391.343341</v>
      </c>
      <c r="L248" s="62">
        <v>4122.6499999999996</v>
      </c>
      <c r="M248" s="51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 spans="1:26" ht="15">
      <c r="A249" s="57">
        <v>41726</v>
      </c>
      <c r="B249" s="50">
        <v>2017243.7339999999</v>
      </c>
      <c r="C249" s="50">
        <v>1168659.3700000001</v>
      </c>
      <c r="D249" s="50">
        <v>848584.36399999994</v>
      </c>
      <c r="E249" s="53">
        <v>9.8091000000000008</v>
      </c>
      <c r="F249" s="53">
        <v>21.293199999999999</v>
      </c>
      <c r="G249" s="53">
        <v>38.928699999999999</v>
      </c>
      <c r="H249" s="53">
        <v>92.540700000000001</v>
      </c>
      <c r="I249" s="54" t="s">
        <v>1039</v>
      </c>
      <c r="J249" s="61">
        <f t="shared" si="3"/>
        <v>39986919.541442156</v>
      </c>
      <c r="K249" s="55" t="s">
        <v>1151</v>
      </c>
      <c r="L249" s="62">
        <v>2095.4389999999999</v>
      </c>
      <c r="M249" s="51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 spans="1:26" ht="15">
      <c r="A250" s="57">
        <v>41820</v>
      </c>
      <c r="B250" s="50">
        <v>2065947.699</v>
      </c>
      <c r="C250" s="50">
        <v>1194106.6070000001</v>
      </c>
      <c r="D250" s="50">
        <v>871841.09270000004</v>
      </c>
      <c r="E250" s="53">
        <v>9.3513999999999999</v>
      </c>
      <c r="F250" s="53">
        <v>23.158000000000001</v>
      </c>
      <c r="G250" s="53">
        <v>40.423499999999997</v>
      </c>
      <c r="H250" s="53">
        <v>95.789100000000005</v>
      </c>
      <c r="I250" s="54" t="s">
        <v>1044</v>
      </c>
      <c r="J250" s="61">
        <f t="shared" si="3"/>
        <v>30613594.97677936</v>
      </c>
      <c r="K250" s="55" t="s">
        <v>1152</v>
      </c>
      <c r="L250" s="62">
        <v>4586.2209999999995</v>
      </c>
      <c r="M250" s="51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 spans="1:26" ht="15">
      <c r="A251" s="57">
        <v>41912</v>
      </c>
      <c r="B251" s="50">
        <v>2086589.709</v>
      </c>
      <c r="C251" s="50">
        <v>1183378.6869999999</v>
      </c>
      <c r="D251" s="50">
        <v>903211.022</v>
      </c>
      <c r="E251" s="53">
        <v>10.549799999999999</v>
      </c>
      <c r="F251" s="53">
        <v>24.497399999999999</v>
      </c>
      <c r="G251" s="53">
        <v>40.0244</v>
      </c>
      <c r="H251" s="53">
        <v>92.463999999999999</v>
      </c>
      <c r="I251" s="54" t="s">
        <v>1049</v>
      </c>
      <c r="J251" s="61">
        <f t="shared" si="3"/>
        <v>10670327.278005661</v>
      </c>
      <c r="K251" s="55" t="s">
        <v>1153</v>
      </c>
      <c r="L251" s="62">
        <v>18910.73</v>
      </c>
      <c r="M251" s="51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 spans="1:26" ht="15">
      <c r="A252" s="57">
        <v>42003</v>
      </c>
      <c r="B252" s="50">
        <v>2142894.2760000001</v>
      </c>
      <c r="C252" s="50">
        <v>1182771.9210000001</v>
      </c>
      <c r="D252" s="50">
        <v>960122.35499999998</v>
      </c>
      <c r="E252" s="53">
        <v>9.5112000000000005</v>
      </c>
      <c r="F252" s="53">
        <v>21.584099999999999</v>
      </c>
      <c r="G252" s="53">
        <v>38.984299999999998</v>
      </c>
      <c r="H252" s="53">
        <v>87.008899999999997</v>
      </c>
      <c r="I252" s="54" t="s">
        <v>1054</v>
      </c>
      <c r="J252" s="61">
        <f t="shared" si="3"/>
        <v>14061800.553814115</v>
      </c>
      <c r="K252" s="55">
        <v>298723125627</v>
      </c>
      <c r="L252" s="62">
        <v>21243.59</v>
      </c>
      <c r="M252" s="51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 spans="1:26" ht="15">
      <c r="A253" s="57">
        <v>42094</v>
      </c>
      <c r="B253" s="50">
        <v>2718521.1719999998</v>
      </c>
      <c r="C253" s="50">
        <v>1691281.1680000001</v>
      </c>
      <c r="D253" s="50">
        <v>1027240.004</v>
      </c>
      <c r="E253" s="53">
        <v>8.1856000000000009</v>
      </c>
      <c r="F253" s="53">
        <v>20.665500000000002</v>
      </c>
      <c r="G253" s="53">
        <v>48.561900000000001</v>
      </c>
      <c r="H253" s="53">
        <v>128.51570000000001</v>
      </c>
      <c r="I253" s="54" t="s">
        <v>1041</v>
      </c>
      <c r="J253" s="61" t="e">
        <f t="shared" si="3"/>
        <v>#VALUE!</v>
      </c>
      <c r="K253" s="55" t="s">
        <v>1154</v>
      </c>
      <c r="L253" s="62" t="s">
        <v>16</v>
      </c>
      <c r="M253" s="51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 spans="1:26" ht="15">
      <c r="A254" s="57">
        <v>42185</v>
      </c>
      <c r="B254" s="50">
        <v>2453034.861</v>
      </c>
      <c r="C254" s="50">
        <v>1397556.53</v>
      </c>
      <c r="D254" s="50">
        <v>1055478.331</v>
      </c>
      <c r="E254" s="53">
        <v>9.1404999999999994</v>
      </c>
      <c r="F254" s="53">
        <v>21.431699999999999</v>
      </c>
      <c r="G254" s="53">
        <v>40.506799999999998</v>
      </c>
      <c r="H254" s="53">
        <v>94.141800000000003</v>
      </c>
      <c r="I254" s="54" t="s">
        <v>1046</v>
      </c>
      <c r="J254" s="61" t="e">
        <f t="shared" si="3"/>
        <v>#VALUE!</v>
      </c>
      <c r="K254" s="55">
        <v>192031995639</v>
      </c>
      <c r="L254" s="62" t="s">
        <v>16</v>
      </c>
      <c r="M254" s="51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 spans="1:26" ht="15">
      <c r="A255" s="57">
        <v>42277</v>
      </c>
      <c r="B255" s="50">
        <v>2561352.7930000001</v>
      </c>
      <c r="C255" s="50">
        <v>1443846.0319999999</v>
      </c>
      <c r="D255" s="50">
        <v>1117506.7620000001</v>
      </c>
      <c r="E255" s="53">
        <v>10.520099999999999</v>
      </c>
      <c r="F255" s="53">
        <v>24.197700000000001</v>
      </c>
      <c r="G255" s="53">
        <v>38.808799999999998</v>
      </c>
      <c r="H255" s="53">
        <v>88.950800000000001</v>
      </c>
      <c r="I255" s="54" t="s">
        <v>1051</v>
      </c>
      <c r="J255" s="61" t="e">
        <f t="shared" si="3"/>
        <v>#VALUE!</v>
      </c>
      <c r="K255" s="55" t="s">
        <v>1155</v>
      </c>
      <c r="L255" s="62" t="s">
        <v>16</v>
      </c>
      <c r="M255" s="51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 spans="1:26" ht="15">
      <c r="A256" s="57">
        <v>42368</v>
      </c>
      <c r="B256" s="50">
        <v>2706323.6370000001</v>
      </c>
      <c r="C256" s="50">
        <v>1517788.6850000001</v>
      </c>
      <c r="D256" s="50">
        <v>1188534.952</v>
      </c>
      <c r="E256" s="53">
        <v>10.9473</v>
      </c>
      <c r="F256" s="53">
        <v>24.706499999999998</v>
      </c>
      <c r="G256" s="53">
        <v>36.7438</v>
      </c>
      <c r="H256" s="53">
        <v>83.666499999999999</v>
      </c>
      <c r="I256" s="54" t="s">
        <v>1056</v>
      </c>
      <c r="J256" s="61" t="e">
        <f t="shared" si="3"/>
        <v>#VALUE!</v>
      </c>
      <c r="K256" s="55" t="s">
        <v>1156</v>
      </c>
      <c r="L256" s="62" t="s">
        <v>16</v>
      </c>
      <c r="M256" s="51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 spans="1:26" ht="15">
      <c r="A257" s="57">
        <v>42460</v>
      </c>
      <c r="B257" s="50">
        <v>2765486.6150000002</v>
      </c>
      <c r="C257" s="50">
        <v>1490606.8389999999</v>
      </c>
      <c r="D257" s="50">
        <v>1274879.7760000001</v>
      </c>
      <c r="E257" s="53">
        <v>10.404400000000001</v>
      </c>
      <c r="F257" s="53">
        <v>24.7849</v>
      </c>
      <c r="G257" s="53">
        <v>35.971499999999999</v>
      </c>
      <c r="H257" s="53">
        <v>78.029899999999998</v>
      </c>
      <c r="I257" s="54" t="s">
        <v>1042</v>
      </c>
      <c r="J257" s="61" t="e">
        <f t="shared" si="3"/>
        <v>#VALUE!</v>
      </c>
      <c r="K257" s="55">
        <v>132249378722</v>
      </c>
      <c r="L257" s="62" t="s">
        <v>16</v>
      </c>
      <c r="M257" s="51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 spans="1:26" ht="15">
      <c r="A258" s="57">
        <v>42551</v>
      </c>
      <c r="B258" s="50">
        <v>2746102.9909999999</v>
      </c>
      <c r="C258" s="50">
        <v>1461643.8870000001</v>
      </c>
      <c r="D258" s="50">
        <v>1284459.1040000001</v>
      </c>
      <c r="E258" s="53">
        <v>10.6167</v>
      </c>
      <c r="F258" s="53">
        <v>23.801300000000001</v>
      </c>
      <c r="G258" s="53">
        <v>36.239699999999999</v>
      </c>
      <c r="H258" s="53">
        <v>78.755200000000002</v>
      </c>
      <c r="I258" s="54" t="s">
        <v>1047</v>
      </c>
      <c r="J258" s="61" t="e">
        <f t="shared" si="3"/>
        <v>#VALUE!</v>
      </c>
      <c r="K258" s="55" t="s">
        <v>1157</v>
      </c>
      <c r="L258" s="62" t="s">
        <v>16</v>
      </c>
      <c r="M258" s="51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 spans="1:26" ht="15">
      <c r="A259" s="57">
        <v>42643</v>
      </c>
      <c r="B259" s="50">
        <v>2800900.0580000002</v>
      </c>
      <c r="C259" s="50">
        <v>1443614.648</v>
      </c>
      <c r="D259" s="50">
        <v>1357285.41</v>
      </c>
      <c r="E259" s="53">
        <v>10.501200000000001</v>
      </c>
      <c r="F259" s="53">
        <v>22.947500000000002</v>
      </c>
      <c r="G259" s="53">
        <v>35.545000000000002</v>
      </c>
      <c r="H259" s="53">
        <v>74.500100000000003</v>
      </c>
      <c r="I259" s="54" t="s">
        <v>1052</v>
      </c>
      <c r="J259" s="61" t="e">
        <f t="shared" si="3"/>
        <v>#VALUE!</v>
      </c>
      <c r="K259" s="55" t="s">
        <v>1158</v>
      </c>
      <c r="L259" s="62" t="s">
        <v>16</v>
      </c>
      <c r="M259" s="51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 spans="1:26" ht="15">
      <c r="A260" s="57">
        <v>42734</v>
      </c>
      <c r="B260" s="50">
        <v>2919640.8590000002</v>
      </c>
      <c r="C260" s="50">
        <v>1476889.0870000001</v>
      </c>
      <c r="D260" s="50">
        <v>1442751.7720000001</v>
      </c>
      <c r="E260" s="53">
        <v>9.9525000000000006</v>
      </c>
      <c r="F260" s="53">
        <v>21.636700000000001</v>
      </c>
      <c r="G260" s="53">
        <v>34.113399999999999</v>
      </c>
      <c r="H260" s="53">
        <v>71.177700000000002</v>
      </c>
      <c r="I260" s="54" t="s">
        <v>1057</v>
      </c>
      <c r="J260" s="61" t="e">
        <f t="shared" si="3"/>
        <v>#VALUE!</v>
      </c>
      <c r="K260" s="55" t="s">
        <v>1159</v>
      </c>
      <c r="L260" s="62" t="s">
        <v>16</v>
      </c>
      <c r="M260" s="51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 spans="1:26" ht="15">
      <c r="A261" s="57">
        <v>42825</v>
      </c>
      <c r="B261" s="50">
        <v>2924313.0660000001</v>
      </c>
      <c r="C261" s="50">
        <v>1467506.87</v>
      </c>
      <c r="D261" s="50">
        <v>1456806.1969999999</v>
      </c>
      <c r="E261" s="53">
        <v>7.8574000000000002</v>
      </c>
      <c r="F261" s="53">
        <v>16.6112</v>
      </c>
      <c r="G261" s="53">
        <v>34.0732</v>
      </c>
      <c r="H261" s="53">
        <v>70.342100000000002</v>
      </c>
      <c r="I261" s="54" t="s">
        <v>970</v>
      </c>
      <c r="J261" s="61" t="e">
        <f t="shared" si="3"/>
        <v>#VALUE!</v>
      </c>
      <c r="K261" s="55">
        <v>54910660547</v>
      </c>
      <c r="L261" s="62" t="s">
        <v>16</v>
      </c>
      <c r="M261" s="51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 spans="1:26" ht="15">
      <c r="A262" s="57">
        <v>42908</v>
      </c>
      <c r="B262" s="50">
        <v>2902718.594</v>
      </c>
      <c r="C262" s="50">
        <v>1483883.2990000001</v>
      </c>
      <c r="D262" s="50">
        <v>1418835.2949999999</v>
      </c>
      <c r="E262" s="53">
        <v>7.1166999999999998</v>
      </c>
      <c r="F262" s="53">
        <v>15.2828</v>
      </c>
      <c r="G262" s="53">
        <v>34.341299999999997</v>
      </c>
      <c r="H262" s="53">
        <v>72.930499999999995</v>
      </c>
      <c r="I262" s="54" t="s">
        <v>975</v>
      </c>
      <c r="J262" s="61" t="e">
        <f t="shared" si="3"/>
        <v>#VALUE!</v>
      </c>
      <c r="K262" s="55" t="s">
        <v>1160</v>
      </c>
      <c r="L262" s="62" t="s">
        <v>16</v>
      </c>
      <c r="M262" s="51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 spans="1:26" ht="15">
      <c r="A263" s="57">
        <v>43007</v>
      </c>
      <c r="B263" s="50">
        <v>2969132.1830000002</v>
      </c>
      <c r="C263" s="50">
        <v>1504604.1140000001</v>
      </c>
      <c r="D263" s="50">
        <v>1464528.0689999999</v>
      </c>
      <c r="E263" s="53">
        <v>6.0179999999999998</v>
      </c>
      <c r="F263" s="53">
        <v>12.622299999999999</v>
      </c>
      <c r="G263" s="53">
        <v>34.929600000000001</v>
      </c>
      <c r="H263" s="53">
        <v>73.311999999999998</v>
      </c>
      <c r="I263" s="54" t="s">
        <v>980</v>
      </c>
      <c r="J263" s="61" t="e">
        <f t="shared" si="3"/>
        <v>#VALUE!</v>
      </c>
      <c r="K263" s="55" t="s">
        <v>1159</v>
      </c>
      <c r="L263" s="62" t="s">
        <v>16</v>
      </c>
      <c r="M263" s="51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 spans="1:26" ht="15" hidden="1">
      <c r="A264" s="66">
        <v>43070</v>
      </c>
      <c r="B264" s="67"/>
      <c r="C264" s="67"/>
      <c r="D264" s="67"/>
      <c r="E264" s="82"/>
      <c r="F264" s="82"/>
      <c r="G264" s="82"/>
      <c r="H264" s="83"/>
      <c r="I264" s="83"/>
      <c r="J264" s="61"/>
      <c r="K264" s="61"/>
      <c r="L264" s="61"/>
      <c r="M264" s="51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 spans="1:26" ht="15">
      <c r="A265" s="86" t="s">
        <v>1161</v>
      </c>
      <c r="B265" s="85"/>
      <c r="C265" s="85"/>
      <c r="D265" s="85"/>
      <c r="E265" s="85"/>
      <c r="F265" s="85"/>
      <c r="G265" s="85"/>
      <c r="H265" s="85"/>
      <c r="I265" s="85"/>
      <c r="J265" s="85"/>
      <c r="K265" s="51"/>
      <c r="L265" s="51"/>
      <c r="M265" s="51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 spans="1:26" ht="15">
      <c r="A266" s="50" t="s">
        <v>833</v>
      </c>
      <c r="B266" s="50" t="s">
        <v>834</v>
      </c>
      <c r="C266" s="50" t="s">
        <v>835</v>
      </c>
      <c r="D266" s="50" t="s">
        <v>836</v>
      </c>
      <c r="E266" s="53" t="s">
        <v>740</v>
      </c>
      <c r="F266" s="53" t="s">
        <v>741</v>
      </c>
      <c r="G266" s="53" t="s">
        <v>742</v>
      </c>
      <c r="H266" s="53" t="s">
        <v>744</v>
      </c>
      <c r="I266" s="54" t="s">
        <v>745</v>
      </c>
      <c r="J266" s="55" t="s">
        <v>837</v>
      </c>
      <c r="K266" s="55" t="s">
        <v>838</v>
      </c>
      <c r="L266" s="55" t="s">
        <v>839</v>
      </c>
      <c r="M266" s="51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 spans="1:26" ht="15">
      <c r="A267" s="57">
        <v>41361</v>
      </c>
      <c r="B267" s="50">
        <v>3931076.2549999999</v>
      </c>
      <c r="C267" s="50">
        <v>1822457.9950000001</v>
      </c>
      <c r="D267" s="50">
        <v>2108618.2599999998</v>
      </c>
      <c r="E267" s="53">
        <v>6.1524999999999999</v>
      </c>
      <c r="F267" s="53">
        <v>13.5656</v>
      </c>
      <c r="G267" s="53">
        <v>36.651699999999998</v>
      </c>
      <c r="H267" s="53">
        <v>80.453500000000005</v>
      </c>
      <c r="I267" s="54" t="s">
        <v>1058</v>
      </c>
      <c r="J267" s="61">
        <f t="shared" ref="J267:J285" si="4">K267/L267</f>
        <v>4.0124110533465585</v>
      </c>
      <c r="K267" s="55">
        <v>121719.65910800001</v>
      </c>
      <c r="L267" s="62">
        <v>30335.79</v>
      </c>
      <c r="M267" s="51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 spans="1:26" ht="15">
      <c r="A268" s="57">
        <v>41453</v>
      </c>
      <c r="B268" s="50">
        <v>4358046.642</v>
      </c>
      <c r="C268" s="50">
        <v>2186371.0619999999</v>
      </c>
      <c r="D268" s="50">
        <v>2171675.58</v>
      </c>
      <c r="E268" s="53">
        <v>5.8380000000000001</v>
      </c>
      <c r="F268" s="53">
        <v>13.3317</v>
      </c>
      <c r="G268" s="53">
        <v>39.375799999999998</v>
      </c>
      <c r="H268" s="53">
        <v>93.465000000000003</v>
      </c>
      <c r="I268" s="54" t="s">
        <v>1062</v>
      </c>
      <c r="J268" s="61">
        <f t="shared" si="4"/>
        <v>6.989888131118164</v>
      </c>
      <c r="K268" s="63">
        <v>278030</v>
      </c>
      <c r="L268" s="62">
        <v>39776.03</v>
      </c>
      <c r="M268" s="51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 spans="1:26" ht="15">
      <c r="A269" s="57">
        <v>41547</v>
      </c>
      <c r="B269" s="50">
        <v>4743929.699</v>
      </c>
      <c r="C269" s="50">
        <v>2483268.5750000002</v>
      </c>
      <c r="D269" s="50">
        <v>2260661.1239999998</v>
      </c>
      <c r="E269" s="53">
        <v>6.3044000000000002</v>
      </c>
      <c r="F269" s="53">
        <v>15.040699999999999</v>
      </c>
      <c r="G269" s="53">
        <v>41.7286</v>
      </c>
      <c r="H269" s="53">
        <v>103.19840000000001</v>
      </c>
      <c r="I269" s="54" t="s">
        <v>1066</v>
      </c>
      <c r="J269" s="61">
        <f t="shared" si="4"/>
        <v>8.4415263679224175</v>
      </c>
      <c r="K269" s="55">
        <v>445365.13900099997</v>
      </c>
      <c r="L269" s="62">
        <v>52758.84</v>
      </c>
      <c r="M269" s="51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 spans="1:26" ht="15">
      <c r="A270" s="57">
        <v>41638</v>
      </c>
      <c r="B270" s="50">
        <v>5020824</v>
      </c>
      <c r="C270" s="50">
        <v>2664051</v>
      </c>
      <c r="D270" s="50">
        <v>2356773</v>
      </c>
      <c r="E270" s="53">
        <v>6.9842000000000004</v>
      </c>
      <c r="F270" s="53">
        <v>16.610299999999999</v>
      </c>
      <c r="G270" s="53">
        <v>33.725299999999997</v>
      </c>
      <c r="H270" s="53">
        <v>84.152000000000001</v>
      </c>
      <c r="I270" s="54" t="s">
        <v>1070</v>
      </c>
      <c r="J270" s="61">
        <f t="shared" si="4"/>
        <v>20.344571788388027</v>
      </c>
      <c r="K270" s="63">
        <v>613233</v>
      </c>
      <c r="L270" s="62">
        <v>30142.34</v>
      </c>
      <c r="M270" s="51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 spans="1:26" ht="15">
      <c r="A271" s="57">
        <v>41726</v>
      </c>
      <c r="B271" s="50">
        <v>5180535.5690000001</v>
      </c>
      <c r="C271" s="50">
        <v>2712846.3670000001</v>
      </c>
      <c r="D271" s="50">
        <v>2467689.2009999999</v>
      </c>
      <c r="E271" s="53">
        <v>7.5243000000000002</v>
      </c>
      <c r="F271" s="53">
        <v>17.574200000000001</v>
      </c>
      <c r="G271" s="53">
        <v>32.8827</v>
      </c>
      <c r="H271" s="53">
        <v>80.725300000000004</v>
      </c>
      <c r="I271" s="54" t="s">
        <v>1059</v>
      </c>
      <c r="J271" s="61">
        <f t="shared" si="4"/>
        <v>3.906700251236479</v>
      </c>
      <c r="K271" s="55">
        <v>180923</v>
      </c>
      <c r="L271" s="62">
        <v>46310.95</v>
      </c>
      <c r="M271" s="51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 spans="1:26" ht="15">
      <c r="A272" s="57">
        <v>41820</v>
      </c>
      <c r="B272" s="50">
        <v>5573851</v>
      </c>
      <c r="C272" s="50">
        <v>3042836</v>
      </c>
      <c r="D272" s="50">
        <v>2531015</v>
      </c>
      <c r="E272" s="53">
        <v>7.0305999999999997</v>
      </c>
      <c r="F272" s="53">
        <v>17.473099999999999</v>
      </c>
      <c r="G272" s="53">
        <v>38.842300000000002</v>
      </c>
      <c r="H272" s="53">
        <v>100.2208</v>
      </c>
      <c r="I272" s="54" t="s">
        <v>1063</v>
      </c>
      <c r="J272" s="61">
        <f t="shared" si="4"/>
        <v>12.060939038923481</v>
      </c>
      <c r="K272" s="55">
        <v>355738</v>
      </c>
      <c r="L272" s="62">
        <v>29495.05</v>
      </c>
      <c r="M272" s="51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 spans="1:26" ht="15">
      <c r="A273" s="57">
        <v>41912</v>
      </c>
      <c r="B273" s="50">
        <v>7114541.602</v>
      </c>
      <c r="C273" s="50">
        <v>3825158.3769999999</v>
      </c>
      <c r="D273" s="50">
        <v>3289383.2250000001</v>
      </c>
      <c r="E273" s="53">
        <v>5.7484000000000002</v>
      </c>
      <c r="F273" s="53">
        <v>14.1241</v>
      </c>
      <c r="G273" s="53">
        <v>38.335799999999999</v>
      </c>
      <c r="H273" s="53">
        <v>93.786699999999996</v>
      </c>
      <c r="I273" s="54" t="s">
        <v>1067</v>
      </c>
      <c r="J273" s="61">
        <f t="shared" si="4"/>
        <v>6.8478360616148901</v>
      </c>
      <c r="K273" s="55">
        <v>496237</v>
      </c>
      <c r="L273" s="62">
        <v>72466.25</v>
      </c>
      <c r="M273" s="51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 spans="1:26" ht="15">
      <c r="A274" s="57">
        <v>42003</v>
      </c>
      <c r="B274" s="50">
        <v>7373868</v>
      </c>
      <c r="C274" s="50">
        <v>3787932</v>
      </c>
      <c r="D274" s="50">
        <v>3585936</v>
      </c>
      <c r="E274" s="53">
        <v>5.3522999999999996</v>
      </c>
      <c r="F274" s="53">
        <v>13.120699999999999</v>
      </c>
      <c r="G274" s="53">
        <v>37.741</v>
      </c>
      <c r="H274" s="53">
        <v>91.425600000000003</v>
      </c>
      <c r="I274" s="54" t="s">
        <v>1071</v>
      </c>
      <c r="J274" s="61">
        <f t="shared" si="4"/>
        <v>42.045204907254131</v>
      </c>
      <c r="K274" s="63">
        <v>679440</v>
      </c>
      <c r="L274" s="62">
        <v>16159.75</v>
      </c>
      <c r="M274" s="51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 spans="1:26" ht="15">
      <c r="A275" s="57">
        <v>42094</v>
      </c>
      <c r="B275" s="50">
        <v>7697312</v>
      </c>
      <c r="C275" s="50">
        <v>3967921</v>
      </c>
      <c r="D275" s="50">
        <v>3729391</v>
      </c>
      <c r="E275" s="53">
        <v>5.5537999999999998</v>
      </c>
      <c r="F275" s="53">
        <v>13.5383</v>
      </c>
      <c r="G275" s="53">
        <v>40.572600000000001</v>
      </c>
      <c r="H275" s="53">
        <v>98.437399999999997</v>
      </c>
      <c r="I275" s="54" t="s">
        <v>1060</v>
      </c>
      <c r="J275" s="61">
        <f t="shared" si="4"/>
        <v>4.2369930002876597</v>
      </c>
      <c r="K275" s="55">
        <v>220938</v>
      </c>
      <c r="L275" s="62">
        <v>52145</v>
      </c>
      <c r="M275" s="51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 spans="1:26" ht="15">
      <c r="A276" s="57">
        <v>42185</v>
      </c>
      <c r="B276" s="50">
        <v>8316473</v>
      </c>
      <c r="C276" s="50">
        <v>4502354</v>
      </c>
      <c r="D276" s="50">
        <v>3814119</v>
      </c>
      <c r="E276" s="53">
        <v>5.1073000000000004</v>
      </c>
      <c r="F276" s="53">
        <v>13.1257</v>
      </c>
      <c r="G276" s="53">
        <v>38.896299999999997</v>
      </c>
      <c r="H276" s="53">
        <v>99.698899999999995</v>
      </c>
      <c r="I276" s="54" t="s">
        <v>1064</v>
      </c>
      <c r="J276" s="61">
        <f t="shared" si="4"/>
        <v>9.5305320435308349</v>
      </c>
      <c r="K276" s="55">
        <v>378324</v>
      </c>
      <c r="L276" s="62">
        <v>39696</v>
      </c>
      <c r="M276" s="51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 spans="1:26" ht="15">
      <c r="A277" s="57">
        <v>42277</v>
      </c>
      <c r="B277" s="50">
        <v>8516474</v>
      </c>
      <c r="C277" s="50">
        <v>4634158</v>
      </c>
      <c r="D277" s="50">
        <v>3882316</v>
      </c>
      <c r="E277" s="53">
        <v>4.3455000000000004</v>
      </c>
      <c r="F277" s="53">
        <v>10.9352</v>
      </c>
      <c r="G277" s="53">
        <v>40.713000000000001</v>
      </c>
      <c r="H277" s="53">
        <v>104.9616</v>
      </c>
      <c r="I277" s="54" t="s">
        <v>1068</v>
      </c>
      <c r="J277" s="61">
        <f t="shared" si="4"/>
        <v>7.7249579392345646</v>
      </c>
      <c r="K277" s="55">
        <v>546394</v>
      </c>
      <c r="L277" s="62">
        <v>70731</v>
      </c>
      <c r="M277" s="51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 spans="1:26" ht="15">
      <c r="A278" s="57">
        <v>42368</v>
      </c>
      <c r="B278" s="50">
        <v>9060979</v>
      </c>
      <c r="C278" s="50">
        <v>5094072</v>
      </c>
      <c r="D278" s="50">
        <v>3966907</v>
      </c>
      <c r="E278" s="53">
        <v>3.9359999999999999</v>
      </c>
      <c r="F278" s="53">
        <v>10.087</v>
      </c>
      <c r="G278" s="53">
        <v>42.067900000000002</v>
      </c>
      <c r="H278" s="53">
        <v>113.13979999999999</v>
      </c>
      <c r="I278" s="54" t="s">
        <v>1072</v>
      </c>
      <c r="J278" s="61">
        <f t="shared" si="4"/>
        <v>15.892236932599724</v>
      </c>
      <c r="K278" s="63">
        <v>739434</v>
      </c>
      <c r="L278" s="62">
        <v>46528</v>
      </c>
      <c r="M278" s="51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 spans="1:26" ht="15">
      <c r="A279" s="57">
        <v>42460</v>
      </c>
      <c r="B279" s="50">
        <v>9314406</v>
      </c>
      <c r="C279" s="50">
        <v>5199212</v>
      </c>
      <c r="D279" s="50">
        <v>4115194</v>
      </c>
      <c r="E279" s="53">
        <v>3.7909000000000002</v>
      </c>
      <c r="F279" s="53">
        <v>9.6763999999999992</v>
      </c>
      <c r="G279" s="53">
        <v>45.041800000000002</v>
      </c>
      <c r="H279" s="53">
        <v>120.14060000000001</v>
      </c>
      <c r="I279" s="54" t="s">
        <v>1061</v>
      </c>
      <c r="J279" s="61">
        <f t="shared" si="4"/>
        <v>4.5530642750373689</v>
      </c>
      <c r="K279" s="55">
        <v>304600</v>
      </c>
      <c r="L279" s="62">
        <v>66900</v>
      </c>
      <c r="M279" s="51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 spans="1:26" ht="15">
      <c r="A280" s="57">
        <v>42551</v>
      </c>
      <c r="B280" s="50">
        <v>8083866</v>
      </c>
      <c r="C280" s="50">
        <v>4228442</v>
      </c>
      <c r="D280" s="50">
        <v>3855424</v>
      </c>
      <c r="E280" s="53">
        <v>4.6760000000000002</v>
      </c>
      <c r="F280" s="53">
        <v>11.1859</v>
      </c>
      <c r="G280" s="53">
        <v>39.670099999999998</v>
      </c>
      <c r="H280" s="53">
        <v>88.8048</v>
      </c>
      <c r="I280" s="54" t="s">
        <v>1065</v>
      </c>
      <c r="J280" s="61">
        <f t="shared" si="4"/>
        <v>6.0156536040489872</v>
      </c>
      <c r="K280" s="63">
        <v>614493</v>
      </c>
      <c r="L280" s="62">
        <v>102149</v>
      </c>
      <c r="M280" s="51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 spans="1:26" ht="15">
      <c r="A281" s="57">
        <v>42643</v>
      </c>
      <c r="B281" s="50">
        <v>8621310</v>
      </c>
      <c r="C281" s="50">
        <v>4666651</v>
      </c>
      <c r="D281" s="50">
        <v>3954659</v>
      </c>
      <c r="E281" s="53">
        <v>4.8278999999999996</v>
      </c>
      <c r="F281" s="53">
        <v>11.8163</v>
      </c>
      <c r="G281" s="53">
        <v>27.804200000000002</v>
      </c>
      <c r="H281" s="53">
        <v>64.808199999999999</v>
      </c>
      <c r="I281" s="54" t="s">
        <v>1069</v>
      </c>
      <c r="J281" s="61">
        <f t="shared" si="4"/>
        <v>10.022583667683733</v>
      </c>
      <c r="K281" s="55">
        <v>834340</v>
      </c>
      <c r="L281" s="62">
        <v>83246</v>
      </c>
      <c r="M281" s="51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 spans="1:26" ht="15">
      <c r="A282" s="57">
        <v>42734</v>
      </c>
      <c r="B282" s="50">
        <v>9254539</v>
      </c>
      <c r="C282" s="50">
        <v>4990139</v>
      </c>
      <c r="D282" s="50">
        <v>4264400</v>
      </c>
      <c r="E282" s="53">
        <v>6.4805999999999999</v>
      </c>
      <c r="F282" s="53">
        <v>16.232900000000001</v>
      </c>
      <c r="G282" s="53">
        <v>30.6709</v>
      </c>
      <c r="H282" s="53">
        <v>71.988399999999999</v>
      </c>
      <c r="I282" s="54" t="s">
        <v>1073</v>
      </c>
      <c r="J282" s="61">
        <f t="shared" si="4"/>
        <v>29.083615075673347</v>
      </c>
      <c r="K282" s="63">
        <v>1281744</v>
      </c>
      <c r="L282" s="62">
        <v>44071</v>
      </c>
      <c r="M282" s="51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 spans="1:26" ht="15">
      <c r="A283" s="57">
        <v>42825</v>
      </c>
      <c r="B283" s="50">
        <v>9343851</v>
      </c>
      <c r="C283" s="50">
        <v>4960769</v>
      </c>
      <c r="D283" s="50">
        <v>4383082</v>
      </c>
      <c r="E283" s="53">
        <v>6.1532</v>
      </c>
      <c r="F283" s="53">
        <v>15.2296</v>
      </c>
      <c r="G283" s="53">
        <v>30.579899999999999</v>
      </c>
      <c r="H283" s="53">
        <v>70.613</v>
      </c>
      <c r="I283" s="54" t="s">
        <v>985</v>
      </c>
      <c r="J283" s="61">
        <f t="shared" si="4"/>
        <v>3.8804834877453716</v>
      </c>
      <c r="K283" s="55">
        <v>243349</v>
      </c>
      <c r="L283" s="62">
        <v>62711</v>
      </c>
      <c r="M283" s="51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 spans="1:26" ht="15">
      <c r="A284" s="57">
        <v>42908</v>
      </c>
      <c r="B284" s="50">
        <v>9787642</v>
      </c>
      <c r="C284" s="50">
        <v>5301516</v>
      </c>
      <c r="D284" s="50">
        <v>4486127</v>
      </c>
      <c r="E284" s="53">
        <v>5.9154</v>
      </c>
      <c r="F284" s="53">
        <v>13.657999999999999</v>
      </c>
      <c r="G284" s="53">
        <v>25.233599999999999</v>
      </c>
      <c r="H284" s="53">
        <v>59.8127</v>
      </c>
      <c r="I284" s="54" t="s">
        <v>990</v>
      </c>
      <c r="J284" s="61">
        <f t="shared" si="4"/>
        <v>7.4139373504763766</v>
      </c>
      <c r="K284" s="63">
        <v>529926</v>
      </c>
      <c r="L284" s="62">
        <v>71477</v>
      </c>
      <c r="M284" s="51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 spans="1:26" ht="15">
      <c r="A285" s="57">
        <v>43007</v>
      </c>
      <c r="B285" s="50">
        <v>9653320</v>
      </c>
      <c r="C285" s="50">
        <v>5217438</v>
      </c>
      <c r="D285" s="50">
        <v>4435882</v>
      </c>
      <c r="E285" s="53">
        <v>4.6173000000000002</v>
      </c>
      <c r="F285" s="53">
        <v>10.8035</v>
      </c>
      <c r="G285" s="53">
        <v>25.6966</v>
      </c>
      <c r="H285" s="53">
        <v>60.331099999999999</v>
      </c>
      <c r="I285" s="54" t="s">
        <v>995</v>
      </c>
      <c r="J285" s="61">
        <f t="shared" si="4"/>
        <v>7.1890675408471223</v>
      </c>
      <c r="K285" s="55">
        <v>552638</v>
      </c>
      <c r="L285" s="62">
        <v>76872</v>
      </c>
      <c r="M285" s="51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 spans="1:26" ht="15" hidden="1">
      <c r="A286" s="66">
        <v>43070</v>
      </c>
      <c r="B286" s="67"/>
      <c r="C286" s="67"/>
      <c r="D286" s="67"/>
      <c r="E286" s="82"/>
      <c r="F286" s="82"/>
      <c r="G286" s="82"/>
      <c r="H286" s="83"/>
      <c r="I286" s="83"/>
      <c r="J286" s="61"/>
      <c r="K286" s="61"/>
      <c r="L286" s="61"/>
      <c r="M286" s="51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 spans="1:26" ht="15">
      <c r="A287" s="86" t="s">
        <v>1162</v>
      </c>
      <c r="B287" s="85"/>
      <c r="C287" s="85"/>
      <c r="D287" s="85"/>
      <c r="E287" s="85"/>
      <c r="F287" s="85"/>
      <c r="G287" s="85"/>
      <c r="H287" s="85"/>
      <c r="I287" s="85"/>
      <c r="J287" s="85"/>
      <c r="K287" s="51"/>
      <c r="L287" s="51"/>
      <c r="M287" s="51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 spans="1:26" ht="15">
      <c r="A288" s="50" t="s">
        <v>833</v>
      </c>
      <c r="B288" s="50" t="s">
        <v>834</v>
      </c>
      <c r="C288" s="50" t="s">
        <v>835</v>
      </c>
      <c r="D288" s="50" t="s">
        <v>836</v>
      </c>
      <c r="E288" s="53" t="s">
        <v>740</v>
      </c>
      <c r="F288" s="53" t="s">
        <v>741</v>
      </c>
      <c r="G288" s="53" t="s">
        <v>742</v>
      </c>
      <c r="H288" s="53" t="s">
        <v>744</v>
      </c>
      <c r="I288" s="54" t="s">
        <v>745</v>
      </c>
      <c r="J288" s="55" t="s">
        <v>837</v>
      </c>
      <c r="K288" s="55" t="s">
        <v>838</v>
      </c>
      <c r="L288" s="55" t="s">
        <v>839</v>
      </c>
      <c r="M288" s="51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 spans="1:26" ht="15">
      <c r="A289" s="57">
        <v>41361</v>
      </c>
      <c r="B289" s="50">
        <v>1766324.2760000001</v>
      </c>
      <c r="C289" s="50">
        <v>1052849.1740000001</v>
      </c>
      <c r="D289" s="50">
        <v>713475.10199999996</v>
      </c>
      <c r="E289" s="53">
        <v>1.5087999999999999</v>
      </c>
      <c r="F289" s="53">
        <v>3.7353000000000001</v>
      </c>
      <c r="G289" s="53" t="s">
        <v>1074</v>
      </c>
      <c r="H289" s="53">
        <v>114.9692</v>
      </c>
      <c r="I289" s="70" t="s">
        <v>1075</v>
      </c>
      <c r="J289" s="61"/>
      <c r="K289" s="61"/>
      <c r="L289" s="62" t="s">
        <v>16</v>
      </c>
      <c r="M289" s="51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 spans="1:26" ht="15">
      <c r="A290" s="57">
        <v>41453</v>
      </c>
      <c r="B290" s="50">
        <v>1754335.5109999999</v>
      </c>
      <c r="C290" s="50">
        <v>1027913.378</v>
      </c>
      <c r="D290" s="50">
        <v>726422.13300000003</v>
      </c>
      <c r="E290" s="53">
        <v>3.4802</v>
      </c>
      <c r="F290" s="53">
        <v>8.4047000000000001</v>
      </c>
      <c r="G290" s="53">
        <v>43.649500000000003</v>
      </c>
      <c r="H290" s="53">
        <v>105.5082</v>
      </c>
      <c r="I290" s="70" t="s">
        <v>1078</v>
      </c>
      <c r="J290" s="61"/>
      <c r="K290" s="63">
        <f>107100860-36778383+2612064+2947196+545190</f>
        <v>76426927</v>
      </c>
      <c r="L290" s="62">
        <v>0</v>
      </c>
      <c r="M290" s="51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 spans="1:26" ht="15">
      <c r="A291" s="57">
        <v>41547</v>
      </c>
      <c r="B291" s="50">
        <v>1821598.0020000001</v>
      </c>
      <c r="C291" s="50">
        <v>1055806.763</v>
      </c>
      <c r="D291" s="50">
        <v>765791.23899999994</v>
      </c>
      <c r="E291" s="53">
        <v>5.5129000000000001</v>
      </c>
      <c r="F291" s="53">
        <v>13.1136</v>
      </c>
      <c r="G291" s="53">
        <v>40.177700000000002</v>
      </c>
      <c r="H291" s="53">
        <v>95.664100000000005</v>
      </c>
      <c r="I291" s="70" t="s">
        <v>1082</v>
      </c>
      <c r="J291" s="61"/>
      <c r="K291" s="63">
        <f>168635167-64622913</f>
        <v>104012254</v>
      </c>
      <c r="L291" s="62">
        <v>0</v>
      </c>
      <c r="M291" s="51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 spans="1:26" ht="15">
      <c r="A292" s="57">
        <v>41638</v>
      </c>
      <c r="B292" s="50">
        <v>2137040.3470000001</v>
      </c>
      <c r="C292" s="50">
        <v>1339888.263</v>
      </c>
      <c r="D292" s="50">
        <v>797152.08400000003</v>
      </c>
      <c r="E292" s="53">
        <v>6.1665999999999999</v>
      </c>
      <c r="F292" s="53">
        <v>16.5318</v>
      </c>
      <c r="G292" s="53">
        <v>42.484000000000002</v>
      </c>
      <c r="H292" s="53">
        <v>113.99079999999999</v>
      </c>
      <c r="I292" s="70" t="s">
        <v>1086</v>
      </c>
      <c r="J292" s="61"/>
      <c r="K292" s="61"/>
      <c r="L292" s="62" t="s">
        <v>16</v>
      </c>
      <c r="M292" s="51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 spans="1:26" ht="15">
      <c r="A293" s="57">
        <v>41726</v>
      </c>
      <c r="B293" s="50">
        <v>1939135.7609999999</v>
      </c>
      <c r="C293" s="50">
        <v>1112726.057</v>
      </c>
      <c r="D293" s="50">
        <v>826409.70400000003</v>
      </c>
      <c r="E293" s="53">
        <v>7.4377000000000004</v>
      </c>
      <c r="F293" s="53">
        <v>17.912600000000001</v>
      </c>
      <c r="G293" s="53">
        <v>43.985500000000002</v>
      </c>
      <c r="H293" s="53">
        <v>103.3021</v>
      </c>
      <c r="I293" s="70" t="s">
        <v>980</v>
      </c>
      <c r="J293" s="61"/>
      <c r="K293" s="63"/>
      <c r="L293" s="62">
        <v>21721.75</v>
      </c>
      <c r="M293" s="51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 spans="1:26" ht="15">
      <c r="A294" s="57">
        <v>41820</v>
      </c>
      <c r="B294" s="50">
        <v>2955282.2880000002</v>
      </c>
      <c r="C294" s="50">
        <v>2079027.514</v>
      </c>
      <c r="D294" s="50">
        <v>876254.77399999998</v>
      </c>
      <c r="E294" s="53">
        <v>6.4095000000000004</v>
      </c>
      <c r="F294" s="53">
        <v>18.8521</v>
      </c>
      <c r="G294" s="53">
        <v>28.057600000000001</v>
      </c>
      <c r="H294" s="53">
        <v>94.717299999999994</v>
      </c>
      <c r="I294" s="70" t="s">
        <v>1079</v>
      </c>
      <c r="J294" s="61"/>
      <c r="K294" s="63">
        <v>142066982</v>
      </c>
      <c r="L294" s="62" t="s">
        <v>16</v>
      </c>
      <c r="M294" s="51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 spans="1:26" ht="15">
      <c r="A295" s="57">
        <v>41912</v>
      </c>
      <c r="B295" s="50">
        <v>2919365.895</v>
      </c>
      <c r="C295" s="50">
        <v>2038712.3330000001</v>
      </c>
      <c r="D295" s="50">
        <v>880653.56200000003</v>
      </c>
      <c r="E295" s="53">
        <v>6.1826999999999996</v>
      </c>
      <c r="F295" s="53">
        <v>17.820799999999998</v>
      </c>
      <c r="G295" s="53">
        <v>60.135300000000001</v>
      </c>
      <c r="H295" s="53">
        <v>199.54990000000001</v>
      </c>
      <c r="I295" s="70" t="s">
        <v>1083</v>
      </c>
      <c r="J295" s="61"/>
      <c r="K295" s="63">
        <v>217017430</v>
      </c>
      <c r="L295" s="62" t="s">
        <v>16</v>
      </c>
      <c r="M295" s="51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 spans="1:26" ht="15">
      <c r="A296" s="57">
        <v>42003</v>
      </c>
      <c r="B296" s="50">
        <v>3011555.034</v>
      </c>
      <c r="C296" s="50">
        <v>2124957.9980000001</v>
      </c>
      <c r="D296" s="50">
        <v>886597.03599999996</v>
      </c>
      <c r="E296" s="53">
        <v>4.6113999999999997</v>
      </c>
      <c r="F296" s="53">
        <v>14.1137</v>
      </c>
      <c r="G296" s="53">
        <v>57.993899999999996</v>
      </c>
      <c r="H296" s="53">
        <v>197.18299999999999</v>
      </c>
      <c r="I296" s="70" t="s">
        <v>1088</v>
      </c>
      <c r="J296" s="61"/>
      <c r="K296" s="55">
        <v>283514749</v>
      </c>
      <c r="L296" s="62" t="s">
        <v>16</v>
      </c>
      <c r="M296" s="51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 spans="1:26" ht="15">
      <c r="A297" s="57">
        <v>42094</v>
      </c>
      <c r="B297" s="50">
        <v>3040955.216</v>
      </c>
      <c r="C297" s="50">
        <v>2128080.378</v>
      </c>
      <c r="D297" s="50">
        <v>912874.83799999999</v>
      </c>
      <c r="E297" s="53">
        <v>4.4105999999999996</v>
      </c>
      <c r="F297" s="53">
        <v>12.640700000000001</v>
      </c>
      <c r="G297" s="53">
        <v>58.160299999999999</v>
      </c>
      <c r="H297" s="53">
        <v>193.93559999999999</v>
      </c>
      <c r="I297" s="70" t="s">
        <v>1076</v>
      </c>
      <c r="J297" s="61"/>
      <c r="K297" s="63">
        <v>71146073</v>
      </c>
      <c r="L297" s="62">
        <v>46188.66</v>
      </c>
      <c r="M297" s="51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 spans="1:26" ht="15">
      <c r="A298" s="57">
        <v>42185</v>
      </c>
      <c r="B298" s="50">
        <v>2988706.8459999999</v>
      </c>
      <c r="C298" s="50">
        <v>2063608.179</v>
      </c>
      <c r="D298" s="50">
        <v>925098.66700000002</v>
      </c>
      <c r="E298" s="53">
        <v>2.4308999999999998</v>
      </c>
      <c r="F298" s="53">
        <v>8.0292999999999992</v>
      </c>
      <c r="G298" s="53">
        <v>57.586300000000001</v>
      </c>
      <c r="H298" s="53">
        <v>186.23599999999999</v>
      </c>
      <c r="I298" s="70" t="s">
        <v>1080</v>
      </c>
      <c r="J298" s="61"/>
      <c r="K298" s="63">
        <v>136083274</v>
      </c>
      <c r="L298" s="62">
        <v>52624.21</v>
      </c>
      <c r="M298" s="51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 spans="1:26" ht="15">
      <c r="A299" s="57">
        <v>42277</v>
      </c>
      <c r="B299" s="50">
        <v>2961863.8480000002</v>
      </c>
      <c r="C299" s="50">
        <v>2058198.679</v>
      </c>
      <c r="D299" s="50">
        <v>903665.16899999999</v>
      </c>
      <c r="E299" s="53">
        <v>0.70530000000000004</v>
      </c>
      <c r="F299" s="53">
        <v>2.3271999999999999</v>
      </c>
      <c r="G299" s="53">
        <v>56.459000000000003</v>
      </c>
      <c r="H299" s="53">
        <v>185.24430000000001</v>
      </c>
      <c r="I299" s="70" t="s">
        <v>1084</v>
      </c>
      <c r="J299" s="61"/>
      <c r="K299" s="63">
        <v>161637462</v>
      </c>
      <c r="L299" s="62">
        <v>50475.66</v>
      </c>
      <c r="M299" s="51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 spans="1:26" ht="15">
      <c r="A300" s="57">
        <v>42368</v>
      </c>
      <c r="B300" s="50">
        <v>2883807.2689999999</v>
      </c>
      <c r="C300" s="50">
        <v>1962823.365</v>
      </c>
      <c r="D300" s="50">
        <v>920983.90399999998</v>
      </c>
      <c r="E300" s="53">
        <v>1.0940000000000001</v>
      </c>
      <c r="F300" s="53">
        <v>3.5716000000000001</v>
      </c>
      <c r="G300" s="53">
        <v>55.5792</v>
      </c>
      <c r="H300" s="53">
        <v>174.21860000000001</v>
      </c>
      <c r="I300" s="70" t="s">
        <v>1089</v>
      </c>
      <c r="J300" s="61"/>
      <c r="K300" s="55">
        <v>239909345</v>
      </c>
      <c r="L300" s="62">
        <v>56080.78</v>
      </c>
      <c r="M300" s="51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 spans="1:26" ht="15">
      <c r="A301" s="57">
        <v>42460</v>
      </c>
      <c r="B301" s="50">
        <v>2820916.818</v>
      </c>
      <c r="C301" s="50">
        <v>1909781.4639999999</v>
      </c>
      <c r="D301" s="50">
        <v>911135.35400000005</v>
      </c>
      <c r="E301" s="53">
        <v>7.1199999999999999E-2</v>
      </c>
      <c r="F301" s="53">
        <v>0.2291</v>
      </c>
      <c r="G301" s="53">
        <v>54.56</v>
      </c>
      <c r="H301" s="53">
        <v>169.10210000000001</v>
      </c>
      <c r="I301" s="70" t="s">
        <v>1077</v>
      </c>
      <c r="J301" s="61"/>
      <c r="K301" s="63">
        <v>27769663</v>
      </c>
      <c r="L301" s="62">
        <v>45135.29</v>
      </c>
      <c r="M301" s="51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 spans="1:26" ht="15">
      <c r="A302" s="57">
        <v>42551</v>
      </c>
      <c r="B302" s="50">
        <v>2751592.1439999999</v>
      </c>
      <c r="C302" s="50">
        <v>1873554.6869999999</v>
      </c>
      <c r="D302" s="50">
        <v>878037.45700000005</v>
      </c>
      <c r="E302" s="53">
        <v>-1.5034000000000001</v>
      </c>
      <c r="F302" s="53">
        <v>-4.7911000000000001</v>
      </c>
      <c r="G302" s="53">
        <v>55.023299999999999</v>
      </c>
      <c r="H302" s="53">
        <v>172.6173</v>
      </c>
      <c r="I302" s="70" t="s">
        <v>1081</v>
      </c>
      <c r="J302" s="61"/>
      <c r="K302" s="63">
        <v>36091138</v>
      </c>
      <c r="L302" s="62">
        <v>47611.8</v>
      </c>
      <c r="M302" s="51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 spans="1:26" ht="15">
      <c r="A303" s="57">
        <v>42643</v>
      </c>
      <c r="B303" s="50">
        <v>2713968.6430000002</v>
      </c>
      <c r="C303" s="50">
        <v>1872112.8019999999</v>
      </c>
      <c r="D303" s="50">
        <v>841855.84100000001</v>
      </c>
      <c r="E303" s="53">
        <v>-2.1366000000000001</v>
      </c>
      <c r="F303" s="53">
        <v>-6.9549000000000003</v>
      </c>
      <c r="G303" s="53">
        <v>55.9268</v>
      </c>
      <c r="H303" s="53">
        <v>180.4949</v>
      </c>
      <c r="I303" s="70" t="s">
        <v>1085</v>
      </c>
      <c r="J303" s="61"/>
      <c r="K303" s="63">
        <v>46293641</v>
      </c>
      <c r="L303" s="62">
        <v>47292.34</v>
      </c>
      <c r="M303" s="51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 spans="1:26" ht="15">
      <c r="A304" s="57">
        <v>42734</v>
      </c>
      <c r="B304" s="50">
        <v>2557262.84</v>
      </c>
      <c r="C304" s="50">
        <v>1820550.0260000001</v>
      </c>
      <c r="D304" s="50">
        <v>736712.81400000001</v>
      </c>
      <c r="E304" s="53">
        <v>-6.782</v>
      </c>
      <c r="F304" s="53">
        <v>-22.2835</v>
      </c>
      <c r="G304" s="53">
        <v>59.316499999999998</v>
      </c>
      <c r="H304" s="53">
        <v>206.09790000000001</v>
      </c>
      <c r="I304" s="70" t="s">
        <v>1090</v>
      </c>
      <c r="J304" s="61"/>
      <c r="K304" s="55">
        <v>-26193815</v>
      </c>
      <c r="L304" s="62">
        <v>50762.01</v>
      </c>
      <c r="M304" s="51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 spans="1:26" ht="15">
      <c r="A305" s="57">
        <v>42825</v>
      </c>
      <c r="B305" s="50">
        <v>2479184.2110000001</v>
      </c>
      <c r="C305" s="50">
        <v>1801109.0090000001</v>
      </c>
      <c r="D305" s="50">
        <v>678075.20200000005</v>
      </c>
      <c r="E305" s="53">
        <v>-8.8000000000000007</v>
      </c>
      <c r="F305" s="53">
        <v>-29.3779</v>
      </c>
      <c r="G305" s="53">
        <v>61.736499999999999</v>
      </c>
      <c r="H305" s="53">
        <v>225.92509999999999</v>
      </c>
      <c r="I305" s="70" t="s">
        <v>1000</v>
      </c>
      <c r="J305" s="61"/>
      <c r="K305" s="63">
        <v>-55629384</v>
      </c>
      <c r="L305" s="62">
        <v>42952.14</v>
      </c>
      <c r="M305" s="51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 spans="1:26" ht="15">
      <c r="A306" s="57">
        <v>42908</v>
      </c>
      <c r="B306" s="50">
        <v>2435942.7880000002</v>
      </c>
      <c r="C306" s="50">
        <v>1832544.7679999999</v>
      </c>
      <c r="D306" s="50">
        <v>603398.02</v>
      </c>
      <c r="E306" s="53">
        <v>-10.5916</v>
      </c>
      <c r="F306" s="53">
        <v>-37.125</v>
      </c>
      <c r="G306" s="53">
        <v>62.348700000000001</v>
      </c>
      <c r="H306" s="53">
        <v>251.91820000000001</v>
      </c>
      <c r="I306" s="70" t="s">
        <v>1007</v>
      </c>
      <c r="J306" s="61"/>
      <c r="K306" s="63">
        <v>-105835798</v>
      </c>
      <c r="L306" s="62">
        <v>47032.959999999999</v>
      </c>
      <c r="M306" s="51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 spans="1:26" ht="15">
      <c r="A307" s="57">
        <v>43007</v>
      </c>
      <c r="B307" s="50">
        <v>2392133.5789999999</v>
      </c>
      <c r="C307" s="50">
        <v>1866309.4669999999</v>
      </c>
      <c r="D307" s="50">
        <v>525824.11199999996</v>
      </c>
      <c r="E307" s="53">
        <v>-12.2707</v>
      </c>
      <c r="F307" s="53">
        <v>-45.855800000000002</v>
      </c>
      <c r="G307" s="53">
        <v>64.113900000000001</v>
      </c>
      <c r="H307" s="53">
        <v>291.89620000000002</v>
      </c>
      <c r="I307" s="70" t="s">
        <v>1016</v>
      </c>
      <c r="J307" s="61"/>
      <c r="K307" s="61"/>
      <c r="L307" s="62">
        <v>47568.94</v>
      </c>
      <c r="M307" s="51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 spans="1:26" ht="15" hidden="1">
      <c r="A308" s="66">
        <v>43070</v>
      </c>
      <c r="B308" s="67"/>
      <c r="C308" s="67"/>
      <c r="D308" s="67"/>
      <c r="E308" s="82"/>
      <c r="F308" s="82"/>
      <c r="G308" s="82"/>
      <c r="H308" s="83"/>
      <c r="I308" s="83"/>
      <c r="J308" s="61"/>
      <c r="K308" s="61"/>
      <c r="L308" s="61"/>
      <c r="M308" s="51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 spans="1:26" ht="15">
      <c r="A309" s="86" t="s">
        <v>1163</v>
      </c>
      <c r="B309" s="85"/>
      <c r="C309" s="85"/>
      <c r="D309" s="85"/>
      <c r="E309" s="85"/>
      <c r="F309" s="85"/>
      <c r="G309" s="85"/>
      <c r="H309" s="85"/>
      <c r="I309" s="85"/>
      <c r="J309" s="85"/>
      <c r="K309" s="51"/>
      <c r="L309" s="51"/>
      <c r="M309" s="51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 spans="1:26" ht="15">
      <c r="A310" s="50" t="s">
        <v>833</v>
      </c>
      <c r="B310" s="50" t="s">
        <v>834</v>
      </c>
      <c r="C310" s="50" t="s">
        <v>835</v>
      </c>
      <c r="D310" s="50" t="s">
        <v>836</v>
      </c>
      <c r="E310" s="53" t="s">
        <v>740</v>
      </c>
      <c r="F310" s="53" t="s">
        <v>741</v>
      </c>
      <c r="G310" s="53" t="s">
        <v>742</v>
      </c>
      <c r="H310" s="53" t="s">
        <v>744</v>
      </c>
      <c r="I310" s="54" t="s">
        <v>745</v>
      </c>
      <c r="J310" s="55" t="s">
        <v>837</v>
      </c>
      <c r="K310" s="55" t="s">
        <v>838</v>
      </c>
      <c r="L310" s="55" t="s">
        <v>839</v>
      </c>
      <c r="M310" s="51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 spans="1:26" ht="15">
      <c r="A311" s="57">
        <v>41361</v>
      </c>
      <c r="B311" s="50">
        <v>53822398</v>
      </c>
      <c r="C311" s="50">
        <v>34383141</v>
      </c>
      <c r="D311" s="50">
        <v>19439257</v>
      </c>
      <c r="E311" s="53">
        <v>0.54220000000000002</v>
      </c>
      <c r="F311" s="53">
        <v>1.5347999999999999</v>
      </c>
      <c r="G311" s="53">
        <v>45.597999999999999</v>
      </c>
      <c r="H311" s="53">
        <v>130.0275</v>
      </c>
      <c r="I311" s="54" t="s">
        <v>1091</v>
      </c>
      <c r="J311" s="61">
        <f t="shared" ref="J311:J329" si="5">K311/L311</f>
        <v>1.0491087891825446</v>
      </c>
      <c r="K311" s="55">
        <v>563277</v>
      </c>
      <c r="L311" s="62">
        <v>536910</v>
      </c>
      <c r="M311" s="51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 spans="1:26" ht="15">
      <c r="A312" s="57">
        <v>41453</v>
      </c>
      <c r="B312" s="50">
        <v>53623585</v>
      </c>
      <c r="C312" s="50">
        <v>34751374</v>
      </c>
      <c r="D312" s="50">
        <v>18872211</v>
      </c>
      <c r="E312" s="53">
        <v>0.51060000000000005</v>
      </c>
      <c r="F312" s="53">
        <v>1.5186999999999999</v>
      </c>
      <c r="G312" s="53">
        <v>43.712800000000001</v>
      </c>
      <c r="H312" s="53">
        <v>127.93300000000001</v>
      </c>
      <c r="I312" s="54" t="s">
        <v>1095</v>
      </c>
      <c r="J312" s="61">
        <f t="shared" si="5"/>
        <v>2.2546748650700428</v>
      </c>
      <c r="K312" s="55">
        <v>1193927</v>
      </c>
      <c r="L312" s="62">
        <v>529534</v>
      </c>
      <c r="M312" s="51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 spans="1:26" ht="15">
      <c r="A313" s="57">
        <v>41547</v>
      </c>
      <c r="B313" s="50">
        <v>54372516</v>
      </c>
      <c r="C313" s="50">
        <v>36845347</v>
      </c>
      <c r="D313" s="50">
        <v>17527169</v>
      </c>
      <c r="E313" s="53">
        <v>-5.6630000000000003</v>
      </c>
      <c r="F313" s="53">
        <v>-16.3505</v>
      </c>
      <c r="G313" s="53">
        <v>47.259500000000003</v>
      </c>
      <c r="H313" s="53">
        <v>151.61369999999999</v>
      </c>
      <c r="I313" s="54" t="s">
        <v>1099</v>
      </c>
      <c r="J313" s="61">
        <f t="shared" si="5"/>
        <v>2.7861429780560818</v>
      </c>
      <c r="K313" s="55">
        <v>1520805</v>
      </c>
      <c r="L313" s="62">
        <v>545846</v>
      </c>
      <c r="M313" s="51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 spans="1:26" ht="15">
      <c r="A314" s="57">
        <v>41638</v>
      </c>
      <c r="B314" s="50">
        <v>54566046</v>
      </c>
      <c r="C314" s="50">
        <v>37794901</v>
      </c>
      <c r="D314" s="50">
        <v>16771145</v>
      </c>
      <c r="E314" s="53">
        <v>-5.0678000000000001</v>
      </c>
      <c r="F314" s="53">
        <v>-15.8813</v>
      </c>
      <c r="G314" s="53">
        <v>51.078499999999998</v>
      </c>
      <c r="H314" s="53">
        <v>172.32769999999999</v>
      </c>
      <c r="I314" s="54" t="s">
        <v>1103</v>
      </c>
      <c r="J314" s="61">
        <f t="shared" si="5"/>
        <v>2.5644521625653764</v>
      </c>
      <c r="K314" s="55">
        <v>1509216</v>
      </c>
      <c r="L314" s="62">
        <v>588514</v>
      </c>
      <c r="M314" s="51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 spans="1:26" ht="15">
      <c r="A315" s="57">
        <v>41726</v>
      </c>
      <c r="B315" s="50">
        <v>53930236</v>
      </c>
      <c r="C315" s="50">
        <v>36997199</v>
      </c>
      <c r="D315" s="50">
        <v>16933037</v>
      </c>
      <c r="E315" s="53">
        <v>-3.5465</v>
      </c>
      <c r="F315" s="53">
        <v>-10.8649</v>
      </c>
      <c r="G315" s="53">
        <v>49.430900000000001</v>
      </c>
      <c r="H315" s="53">
        <v>163.56549999999999</v>
      </c>
      <c r="I315" s="54" t="s">
        <v>1092</v>
      </c>
      <c r="J315" s="61">
        <f t="shared" si="5"/>
        <v>1.5844151450417097</v>
      </c>
      <c r="K315" s="55">
        <v>983475</v>
      </c>
      <c r="L315" s="62">
        <v>620718</v>
      </c>
      <c r="M315" s="51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 spans="1:26" ht="15">
      <c r="A316" s="57">
        <v>41820</v>
      </c>
      <c r="B316" s="50">
        <v>52227049</v>
      </c>
      <c r="C316" s="50">
        <v>35882574</v>
      </c>
      <c r="D316" s="50">
        <v>16344475</v>
      </c>
      <c r="E316" s="53">
        <v>-4.3921999999999999</v>
      </c>
      <c r="F316" s="53">
        <v>-13.6557</v>
      </c>
      <c r="G316" s="53">
        <v>47.992199999999997</v>
      </c>
      <c r="H316" s="53">
        <v>159.41560000000001</v>
      </c>
      <c r="I316" s="54" t="s">
        <v>1096</v>
      </c>
      <c r="J316" s="61">
        <f t="shared" si="5"/>
        <v>8.1523655802860379E-3</v>
      </c>
      <c r="K316" s="55">
        <v>4970</v>
      </c>
      <c r="L316" s="62">
        <v>609639</v>
      </c>
      <c r="M316" s="51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 spans="1:26" ht="15">
      <c r="A317" s="57">
        <v>41912</v>
      </c>
      <c r="B317" s="50">
        <v>51833806</v>
      </c>
      <c r="C317" s="50">
        <v>37008689</v>
      </c>
      <c r="D317" s="50">
        <v>14825117</v>
      </c>
      <c r="E317" s="53">
        <v>-4.4169</v>
      </c>
      <c r="F317" s="53">
        <v>-15.0733</v>
      </c>
      <c r="G317" s="53">
        <v>48.477800000000002</v>
      </c>
      <c r="H317" s="53">
        <v>177.29159999999999</v>
      </c>
      <c r="I317" s="54" t="s">
        <v>1100</v>
      </c>
      <c r="J317" s="61">
        <f t="shared" si="5"/>
        <v>0.84795117758532013</v>
      </c>
      <c r="K317" s="55">
        <v>491308</v>
      </c>
      <c r="L317" s="62">
        <v>579406</v>
      </c>
      <c r="M317" s="51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 spans="1:26" ht="15">
      <c r="A318" s="57">
        <v>42003</v>
      </c>
      <c r="B318" s="50">
        <v>53269697</v>
      </c>
      <c r="C318" s="50">
        <v>38971142</v>
      </c>
      <c r="D318" s="50">
        <v>14298555</v>
      </c>
      <c r="E318" s="53">
        <v>-3.7248999999999999</v>
      </c>
      <c r="F318" s="53">
        <v>-13.482799999999999</v>
      </c>
      <c r="G318" s="53">
        <v>50.268300000000004</v>
      </c>
      <c r="H318" s="53">
        <v>196.63740000000001</v>
      </c>
      <c r="I318" s="54" t="s">
        <v>1104</v>
      </c>
      <c r="J318" s="61">
        <f t="shared" si="5"/>
        <v>1.103266468802238</v>
      </c>
      <c r="K318" s="55">
        <v>646801</v>
      </c>
      <c r="L318" s="62">
        <v>586260</v>
      </c>
      <c r="M318" s="51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 spans="1:26" ht="15">
      <c r="A319" s="57">
        <v>42094</v>
      </c>
      <c r="B319" s="50">
        <v>52839757</v>
      </c>
      <c r="C319" s="50">
        <v>38965831</v>
      </c>
      <c r="D319" s="50">
        <v>13873926</v>
      </c>
      <c r="E319" s="53">
        <v>-6.1140999999999996</v>
      </c>
      <c r="F319" s="53">
        <v>-22.1571</v>
      </c>
      <c r="G319" s="53">
        <v>51.626800000000003</v>
      </c>
      <c r="H319" s="53">
        <v>207.22040000000001</v>
      </c>
      <c r="I319" s="54" t="s">
        <v>1093</v>
      </c>
      <c r="J319" s="61">
        <f t="shared" si="5"/>
        <v>0.7979299818754173</v>
      </c>
      <c r="K319" s="55">
        <v>501882</v>
      </c>
      <c r="L319" s="62">
        <v>628980</v>
      </c>
      <c r="M319" s="51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 spans="1:26" ht="15">
      <c r="A320" s="57">
        <v>42185</v>
      </c>
      <c r="B320" s="50">
        <v>58697338</v>
      </c>
      <c r="C320" s="50">
        <v>45103524</v>
      </c>
      <c r="D320" s="50">
        <v>13593814</v>
      </c>
      <c r="E320" s="53">
        <v>-5.3521999999999998</v>
      </c>
      <c r="F320" s="53">
        <v>-20.753799999999998</v>
      </c>
      <c r="G320" s="53">
        <v>38.7121</v>
      </c>
      <c r="H320" s="53">
        <v>176.37620000000001</v>
      </c>
      <c r="I320" s="54" t="s">
        <v>1097</v>
      </c>
      <c r="J320" s="61">
        <f t="shared" si="5"/>
        <v>1.8066987025802461</v>
      </c>
      <c r="K320" s="55">
        <v>1039943</v>
      </c>
      <c r="L320" s="62">
        <v>575604</v>
      </c>
      <c r="M320" s="51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 spans="1:26" ht="15">
      <c r="A321" s="57">
        <v>42277</v>
      </c>
      <c r="B321" s="50">
        <v>52610962</v>
      </c>
      <c r="C321" s="50">
        <v>39370158</v>
      </c>
      <c r="D321" s="50">
        <v>13240804</v>
      </c>
      <c r="E321" s="53">
        <v>-3.4485999999999999</v>
      </c>
      <c r="F321" s="53">
        <v>-13.508100000000001</v>
      </c>
      <c r="G321" s="53">
        <v>33.7684</v>
      </c>
      <c r="H321" s="53">
        <v>142.22389999999999</v>
      </c>
      <c r="I321" s="54" t="s">
        <v>1101</v>
      </c>
      <c r="J321" s="61">
        <f t="shared" si="5"/>
        <v>1.8860962203569651</v>
      </c>
      <c r="K321" s="55">
        <v>1887971</v>
      </c>
      <c r="L321" s="62">
        <v>1000994</v>
      </c>
      <c r="M321" s="51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 spans="1:26" ht="15">
      <c r="A322" s="57">
        <v>42368</v>
      </c>
      <c r="B322" s="50">
        <v>55388517</v>
      </c>
      <c r="C322" s="50">
        <v>42124676</v>
      </c>
      <c r="D322" s="50">
        <v>13263841</v>
      </c>
      <c r="E322" s="53">
        <v>-2.4112</v>
      </c>
      <c r="F322" s="53">
        <v>-10.0381</v>
      </c>
      <c r="G322" s="53">
        <v>33.149299999999997</v>
      </c>
      <c r="H322" s="53">
        <v>147.08940000000001</v>
      </c>
      <c r="I322" s="54" t="s">
        <v>1105</v>
      </c>
      <c r="J322" s="61">
        <f t="shared" si="5"/>
        <v>4.1095611568867607</v>
      </c>
      <c r="K322" s="55">
        <v>2362110</v>
      </c>
      <c r="L322" s="62">
        <v>574784</v>
      </c>
      <c r="M322" s="51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 spans="1:26" ht="15">
      <c r="A323" s="57">
        <v>42460</v>
      </c>
      <c r="B323" s="50">
        <v>51959600</v>
      </c>
      <c r="C323" s="50">
        <v>38470888</v>
      </c>
      <c r="D323" s="50">
        <v>13488712</v>
      </c>
      <c r="E323" s="53">
        <v>-1.2161</v>
      </c>
      <c r="F323" s="53">
        <v>-4.9332000000000003</v>
      </c>
      <c r="G323" s="53">
        <v>49.739400000000003</v>
      </c>
      <c r="H323" s="53">
        <v>203.988</v>
      </c>
      <c r="I323" s="54" t="s">
        <v>1094</v>
      </c>
      <c r="J323" s="61">
        <f t="shared" si="5"/>
        <v>1.4171169664950176</v>
      </c>
      <c r="K323" s="55">
        <v>847606</v>
      </c>
      <c r="L323" s="62">
        <v>598120</v>
      </c>
      <c r="M323" s="51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 spans="1:26" ht="15">
      <c r="A324" s="57">
        <v>42551</v>
      </c>
      <c r="B324" s="50">
        <v>50039170</v>
      </c>
      <c r="C324" s="50">
        <v>36362466</v>
      </c>
      <c r="D324" s="50">
        <v>13676704</v>
      </c>
      <c r="E324" s="53">
        <v>-0.27250000000000002</v>
      </c>
      <c r="F324" s="53">
        <v>-1.1496999999999999</v>
      </c>
      <c r="G324" s="53">
        <v>49.225299999999997</v>
      </c>
      <c r="H324" s="53">
        <v>191.15199999999999</v>
      </c>
      <c r="I324" s="54" t="s">
        <v>1098</v>
      </c>
      <c r="J324" s="61">
        <f t="shared" si="5"/>
        <v>3.1682974995959299</v>
      </c>
      <c r="K324" s="55">
        <v>1705409</v>
      </c>
      <c r="L324" s="62">
        <v>538273</v>
      </c>
      <c r="M324" s="51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 spans="1:26" ht="15">
      <c r="A325" s="57">
        <v>42643</v>
      </c>
      <c r="B325" s="50">
        <v>48689924</v>
      </c>
      <c r="C325" s="50">
        <v>34543942</v>
      </c>
      <c r="D325" s="50">
        <v>14145982</v>
      </c>
      <c r="E325" s="53">
        <v>1.2985</v>
      </c>
      <c r="F325" s="53">
        <v>5.0953999999999997</v>
      </c>
      <c r="G325" s="53">
        <v>48.095300000000002</v>
      </c>
      <c r="H325" s="53">
        <v>175.7654</v>
      </c>
      <c r="I325" s="54" t="s">
        <v>1102</v>
      </c>
      <c r="J325" s="61">
        <f t="shared" si="5"/>
        <v>4.9724535710366187</v>
      </c>
      <c r="K325" s="55">
        <v>2854432</v>
      </c>
      <c r="L325" s="62">
        <v>574049</v>
      </c>
      <c r="M325" s="51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 spans="1:26" ht="15">
      <c r="A326" s="57">
        <v>42734</v>
      </c>
      <c r="B326" s="50">
        <v>50838704</v>
      </c>
      <c r="C326" s="50">
        <v>36661585</v>
      </c>
      <c r="D326" s="50">
        <v>14177119</v>
      </c>
      <c r="E326" s="53">
        <v>2.0804999999999998</v>
      </c>
      <c r="F326" s="53">
        <v>8.5553000000000008</v>
      </c>
      <c r="G326" s="53">
        <v>46.568300000000001</v>
      </c>
      <c r="H326" s="53">
        <v>177.33619999999999</v>
      </c>
      <c r="I326" s="54" t="s">
        <v>1093</v>
      </c>
      <c r="J326" s="61">
        <f t="shared" si="5"/>
        <v>7.2937680351976724</v>
      </c>
      <c r="K326" s="55">
        <v>3940553</v>
      </c>
      <c r="L326" s="62">
        <v>540263</v>
      </c>
      <c r="M326" s="51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 spans="1:26" ht="15">
      <c r="A327" s="57">
        <v>42825</v>
      </c>
      <c r="B327" s="50">
        <v>49588030</v>
      </c>
      <c r="C327" s="50">
        <v>35211058</v>
      </c>
      <c r="D327" s="50">
        <v>14376972</v>
      </c>
      <c r="E327" s="53">
        <v>2.0910000000000002</v>
      </c>
      <c r="F327" s="53">
        <v>8.1097999999999999</v>
      </c>
      <c r="G327" s="53">
        <v>45.885300000000001</v>
      </c>
      <c r="H327" s="53">
        <v>168.38740000000001</v>
      </c>
      <c r="I327" s="54" t="s">
        <v>1025</v>
      </c>
      <c r="J327" s="61">
        <f t="shared" si="5"/>
        <v>1.5383152852400197</v>
      </c>
      <c r="K327" s="55">
        <v>831744</v>
      </c>
      <c r="L327" s="62">
        <v>540685</v>
      </c>
      <c r="M327" s="51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 spans="1:26" ht="15">
      <c r="A328" s="57">
        <v>42908</v>
      </c>
      <c r="B328" s="50">
        <v>49396396</v>
      </c>
      <c r="C328" s="50">
        <v>34918808</v>
      </c>
      <c r="D328" s="50">
        <v>14477588</v>
      </c>
      <c r="E328" s="53">
        <v>2.9388999999999998</v>
      </c>
      <c r="F328" s="53">
        <v>11.0091</v>
      </c>
      <c r="G328" s="53">
        <v>45.179699999999997</v>
      </c>
      <c r="H328" s="53">
        <v>163.38999999999999</v>
      </c>
      <c r="I328" s="54" t="s">
        <v>1034</v>
      </c>
      <c r="J328" s="61">
        <f t="shared" si="5"/>
        <v>4.2442742624066288</v>
      </c>
      <c r="K328" s="55">
        <v>2251770</v>
      </c>
      <c r="L328" s="62">
        <v>530543</v>
      </c>
      <c r="M328" s="51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 spans="1:26" ht="15">
      <c r="A329" s="57">
        <v>43007</v>
      </c>
      <c r="B329" s="50">
        <v>47381325</v>
      </c>
      <c r="C329" s="50">
        <v>32546458</v>
      </c>
      <c r="D329" s="50">
        <v>14834867</v>
      </c>
      <c r="E329" s="53">
        <v>2.8102999999999998</v>
      </c>
      <c r="F329" s="53">
        <v>9.8948</v>
      </c>
      <c r="G329" s="53">
        <v>43.534100000000002</v>
      </c>
      <c r="H329" s="53">
        <v>147.72370000000001</v>
      </c>
      <c r="I329" s="54" t="s">
        <v>1040</v>
      </c>
      <c r="J329" s="61">
        <f t="shared" si="5"/>
        <v>6.4855687337088712</v>
      </c>
      <c r="K329" s="55">
        <v>3274408</v>
      </c>
      <c r="L329" s="62">
        <v>504876</v>
      </c>
      <c r="M329" s="51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 spans="1:26" ht="15" hidden="1">
      <c r="A330" s="66">
        <v>43070</v>
      </c>
      <c r="B330" s="67"/>
      <c r="C330" s="67"/>
      <c r="D330" s="67"/>
      <c r="E330" s="53"/>
      <c r="F330" s="53"/>
      <c r="G330" s="82"/>
      <c r="H330" s="83"/>
      <c r="I330" s="83"/>
      <c r="J330" s="61"/>
      <c r="K330" s="61"/>
      <c r="L330" s="61"/>
      <c r="M330" s="51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 spans="1:26" ht="15">
      <c r="A331" s="86" t="s">
        <v>1164</v>
      </c>
      <c r="B331" s="85"/>
      <c r="C331" s="85"/>
      <c r="D331" s="85"/>
      <c r="E331" s="85"/>
      <c r="F331" s="85"/>
      <c r="G331" s="85"/>
      <c r="H331" s="85"/>
      <c r="I331" s="85"/>
      <c r="J331" s="85"/>
      <c r="K331" s="51"/>
      <c r="L331" s="51"/>
      <c r="M331" s="51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 spans="1:26" ht="15">
      <c r="A332" s="50" t="s">
        <v>833</v>
      </c>
      <c r="B332" s="50" t="s">
        <v>834</v>
      </c>
      <c r="C332" s="50" t="s">
        <v>835</v>
      </c>
      <c r="D332" s="50" t="s">
        <v>836</v>
      </c>
      <c r="E332" s="53" t="s">
        <v>740</v>
      </c>
      <c r="F332" s="53" t="s">
        <v>741</v>
      </c>
      <c r="G332" s="53" t="s">
        <v>742</v>
      </c>
      <c r="H332" s="53" t="s">
        <v>744</v>
      </c>
      <c r="I332" s="54" t="s">
        <v>745</v>
      </c>
      <c r="J332" s="55" t="s">
        <v>837</v>
      </c>
      <c r="K332" s="55" t="s">
        <v>838</v>
      </c>
      <c r="L332" s="55" t="s">
        <v>839</v>
      </c>
      <c r="M332" s="51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 spans="1:26" ht="15">
      <c r="A333" s="57">
        <v>41361</v>
      </c>
      <c r="B333" s="50">
        <v>60553536</v>
      </c>
      <c r="C333" s="50">
        <v>25296213</v>
      </c>
      <c r="D333" s="50">
        <v>35257323</v>
      </c>
      <c r="E333" s="53">
        <v>5.4325999999999999</v>
      </c>
      <c r="F333" s="53">
        <v>14.9847</v>
      </c>
      <c r="G333" s="53">
        <v>25.6769</v>
      </c>
      <c r="H333" s="53">
        <v>70.510800000000003</v>
      </c>
      <c r="I333" s="54" t="s">
        <v>1106</v>
      </c>
      <c r="J333" s="61"/>
      <c r="K333" s="55" t="s">
        <v>1165</v>
      </c>
      <c r="L333" s="62">
        <v>232181</v>
      </c>
      <c r="M333" s="51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 spans="1:26" ht="15">
      <c r="A334" s="57">
        <v>41453</v>
      </c>
      <c r="B334" s="50">
        <v>64959585</v>
      </c>
      <c r="C334" s="50">
        <v>30645422</v>
      </c>
      <c r="D334" s="50">
        <v>34314163</v>
      </c>
      <c r="E334" s="53">
        <v>5.3895</v>
      </c>
      <c r="F334" s="53">
        <v>15.9824</v>
      </c>
      <c r="G334" s="53">
        <v>27.702000000000002</v>
      </c>
      <c r="H334" s="53">
        <v>83.752499999999998</v>
      </c>
      <c r="I334" s="54" t="s">
        <v>1110</v>
      </c>
      <c r="J334" s="61"/>
      <c r="K334" s="55">
        <v>3572102</v>
      </c>
      <c r="L334" s="62">
        <v>244816</v>
      </c>
      <c r="M334" s="51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 spans="1:26" ht="15">
      <c r="A335" s="57">
        <v>41547</v>
      </c>
      <c r="B335" s="50">
        <v>73512792</v>
      </c>
      <c r="C335" s="50">
        <v>34933748</v>
      </c>
      <c r="D335" s="50">
        <v>38579044</v>
      </c>
      <c r="E335" s="53">
        <v>4.0317999999999996</v>
      </c>
      <c r="F335" s="53">
        <v>12.2737</v>
      </c>
      <c r="G335" s="53">
        <v>32.578099999999999</v>
      </c>
      <c r="H335" s="53">
        <v>106.6683</v>
      </c>
      <c r="I335" s="54" t="s">
        <v>1114</v>
      </c>
      <c r="J335" s="61"/>
      <c r="K335" s="55" t="s">
        <v>1166</v>
      </c>
      <c r="L335" s="62">
        <v>297683</v>
      </c>
      <c r="M335" s="51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 spans="1:26" ht="15">
      <c r="A336" s="57">
        <v>41638</v>
      </c>
      <c r="B336" s="50">
        <v>77611416</v>
      </c>
      <c r="C336" s="50">
        <v>39719660</v>
      </c>
      <c r="D336" s="50">
        <v>37891756</v>
      </c>
      <c r="E336" s="53">
        <v>3.6551999999999998</v>
      </c>
      <c r="F336" s="53">
        <v>11.218999999999999</v>
      </c>
      <c r="G336" s="53">
        <v>35.186199999999999</v>
      </c>
      <c r="H336" s="53">
        <v>116.55670000000001</v>
      </c>
      <c r="I336" s="54" t="s">
        <v>1118</v>
      </c>
      <c r="J336" s="61"/>
      <c r="K336" s="55" t="s">
        <v>1167</v>
      </c>
      <c r="L336" s="62">
        <v>268575</v>
      </c>
      <c r="M336" s="51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 spans="1:26" ht="15">
      <c r="A337" s="57">
        <v>41726</v>
      </c>
      <c r="B337" s="50">
        <v>81356290</v>
      </c>
      <c r="C337" s="50">
        <v>42110098</v>
      </c>
      <c r="D337" s="50">
        <v>39246192</v>
      </c>
      <c r="E337" s="53">
        <v>4.4661999999999997</v>
      </c>
      <c r="F337" s="53">
        <v>13.695399999999999</v>
      </c>
      <c r="G337" s="53">
        <v>35.335000000000001</v>
      </c>
      <c r="H337" s="53">
        <v>118.6551</v>
      </c>
      <c r="I337" s="54" t="s">
        <v>1107</v>
      </c>
      <c r="J337" s="61"/>
      <c r="K337" s="55" t="s">
        <v>1168</v>
      </c>
      <c r="L337" s="62">
        <v>320544</v>
      </c>
      <c r="M337" s="51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 spans="1:26" ht="15">
      <c r="A338" s="57">
        <v>41820</v>
      </c>
      <c r="B338" s="50">
        <v>86252347</v>
      </c>
      <c r="C338" s="50">
        <v>46635950</v>
      </c>
      <c r="D338" s="50">
        <v>39616397</v>
      </c>
      <c r="E338" s="53">
        <v>4.1238999999999999</v>
      </c>
      <c r="F338" s="53">
        <v>13.591200000000001</v>
      </c>
      <c r="G338" s="53">
        <v>35.591900000000003</v>
      </c>
      <c r="H338" s="53">
        <v>125.8411</v>
      </c>
      <c r="I338" s="54" t="s">
        <v>1111</v>
      </c>
      <c r="J338" s="61"/>
      <c r="K338" s="55" t="s">
        <v>1169</v>
      </c>
      <c r="L338" s="62">
        <v>362677</v>
      </c>
      <c r="M338" s="51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 spans="1:26" ht="15">
      <c r="A339" s="57">
        <v>41912</v>
      </c>
      <c r="B339" s="50">
        <v>86194995</v>
      </c>
      <c r="C339" s="50">
        <v>45428294</v>
      </c>
      <c r="D339" s="50">
        <v>40766701</v>
      </c>
      <c r="E339" s="53">
        <v>4.5750999999999999</v>
      </c>
      <c r="F339" s="53">
        <v>15.2896</v>
      </c>
      <c r="G339" s="53">
        <v>37.378</v>
      </c>
      <c r="H339" s="53">
        <v>127.15470000000001</v>
      </c>
      <c r="I339" s="54" t="s">
        <v>1115</v>
      </c>
      <c r="J339" s="61"/>
      <c r="K339" s="55" t="s">
        <v>1170</v>
      </c>
      <c r="L339" s="62">
        <v>327034</v>
      </c>
      <c r="M339" s="51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 spans="1:26" ht="15">
      <c r="A340" s="57">
        <v>42003</v>
      </c>
      <c r="B340" s="50">
        <v>86077251</v>
      </c>
      <c r="C340" s="50">
        <v>45803053</v>
      </c>
      <c r="D340" s="50">
        <v>40274198</v>
      </c>
      <c r="E340" s="53">
        <v>4.8162000000000003</v>
      </c>
      <c r="F340" s="53">
        <v>16.243500000000001</v>
      </c>
      <c r="G340" s="53">
        <v>31.259899999999998</v>
      </c>
      <c r="H340" s="53">
        <v>107.1831</v>
      </c>
      <c r="I340" s="54" t="s">
        <v>1119</v>
      </c>
      <c r="J340" s="61"/>
      <c r="K340" s="55">
        <v>7319620</v>
      </c>
      <c r="L340" s="62">
        <v>396716</v>
      </c>
      <c r="M340" s="51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 spans="1:26" ht="15">
      <c r="A341" s="57">
        <v>42094</v>
      </c>
      <c r="B341" s="50">
        <v>88561657</v>
      </c>
      <c r="C341" s="50">
        <v>47183298</v>
      </c>
      <c r="D341" s="50">
        <v>41378359</v>
      </c>
      <c r="E341" s="53">
        <v>4.0305999999999997</v>
      </c>
      <c r="F341" s="53">
        <v>13.5923</v>
      </c>
      <c r="G341" s="53">
        <v>30.8734</v>
      </c>
      <c r="H341" s="53">
        <v>104.5224</v>
      </c>
      <c r="I341" s="54" t="s">
        <v>1108</v>
      </c>
      <c r="J341" s="61"/>
      <c r="K341" s="55" t="s">
        <v>1171</v>
      </c>
      <c r="L341" s="62">
        <v>274384</v>
      </c>
      <c r="M341" s="51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 spans="1:26" ht="15">
      <c r="A342" s="57">
        <v>42185</v>
      </c>
      <c r="B342" s="50">
        <v>91391856</v>
      </c>
      <c r="C342" s="50">
        <v>50757790</v>
      </c>
      <c r="D342" s="50">
        <v>40634066</v>
      </c>
      <c r="E342" s="53">
        <v>3.7776000000000001</v>
      </c>
      <c r="F342" s="53">
        <v>13.5022</v>
      </c>
      <c r="G342" s="53">
        <v>32.415100000000002</v>
      </c>
      <c r="H342" s="53">
        <v>117.07080000000001</v>
      </c>
      <c r="I342" s="54" t="s">
        <v>1112</v>
      </c>
      <c r="J342" s="61"/>
      <c r="K342" s="55" t="s">
        <v>1172</v>
      </c>
      <c r="L342" s="62">
        <v>393728</v>
      </c>
      <c r="M342" s="51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 spans="1:26" ht="15">
      <c r="A343" s="57">
        <v>42277</v>
      </c>
      <c r="B343" s="50">
        <v>90868842</v>
      </c>
      <c r="C343" s="50">
        <v>49669701</v>
      </c>
      <c r="D343" s="50">
        <v>41199141</v>
      </c>
      <c r="E343" s="53">
        <v>2.8845000000000001</v>
      </c>
      <c r="F343" s="53">
        <v>9.9994999999999994</v>
      </c>
      <c r="G343" s="53">
        <v>32.619300000000003</v>
      </c>
      <c r="H343" s="53">
        <v>115.1604</v>
      </c>
      <c r="I343" s="54" t="s">
        <v>1116</v>
      </c>
      <c r="J343" s="61"/>
      <c r="K343" s="55" t="s">
        <v>1173</v>
      </c>
      <c r="L343" s="62">
        <v>319453</v>
      </c>
      <c r="M343" s="51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 spans="1:26" ht="15">
      <c r="A344" s="57">
        <v>42368</v>
      </c>
      <c r="B344" s="50">
        <v>91831526</v>
      </c>
      <c r="C344" s="50">
        <v>48709933</v>
      </c>
      <c r="D344" s="50">
        <v>43121593</v>
      </c>
      <c r="E344" s="53">
        <v>3.3365</v>
      </c>
      <c r="F344" s="53">
        <v>11.3337</v>
      </c>
      <c r="G344" s="53">
        <v>30.044599999999999</v>
      </c>
      <c r="H344" s="53">
        <v>101.1772</v>
      </c>
      <c r="I344" s="54" t="s">
        <v>1120</v>
      </c>
      <c r="J344" s="61"/>
      <c r="K344" s="55">
        <v>7362895</v>
      </c>
      <c r="L344" s="62">
        <v>386368</v>
      </c>
      <c r="M344" s="51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 spans="1:26" ht="15">
      <c r="A345" s="57">
        <v>42460</v>
      </c>
      <c r="B345" s="50">
        <v>92360813</v>
      </c>
      <c r="C345" s="50">
        <v>47885889</v>
      </c>
      <c r="D345" s="50">
        <v>44474924</v>
      </c>
      <c r="E345" s="53">
        <v>3.5190999999999999</v>
      </c>
      <c r="F345" s="53">
        <v>11.7033</v>
      </c>
      <c r="G345" s="53">
        <v>30.091799999999999</v>
      </c>
      <c r="H345" s="53">
        <v>98.407600000000002</v>
      </c>
      <c r="I345" s="54" t="s">
        <v>1109</v>
      </c>
      <c r="J345" s="61"/>
      <c r="K345" s="55" t="s">
        <v>1174</v>
      </c>
      <c r="L345" s="62">
        <v>282156</v>
      </c>
      <c r="M345" s="51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 spans="1:26" ht="15">
      <c r="A346" s="57">
        <v>42551</v>
      </c>
      <c r="B346" s="50">
        <v>92941495</v>
      </c>
      <c r="C346" s="50">
        <v>49264921</v>
      </c>
      <c r="D346" s="50">
        <v>43676574</v>
      </c>
      <c r="E346" s="53">
        <v>3.7627999999999999</v>
      </c>
      <c r="F346" s="53">
        <v>13.059200000000001</v>
      </c>
      <c r="G346" s="53">
        <v>30.8</v>
      </c>
      <c r="H346" s="53">
        <v>102.9418</v>
      </c>
      <c r="I346" s="54" t="s">
        <v>1113</v>
      </c>
      <c r="J346" s="61"/>
      <c r="K346" s="55" t="s">
        <v>1175</v>
      </c>
      <c r="L346" s="62">
        <v>349731</v>
      </c>
      <c r="M346" s="51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 spans="1:26" ht="15">
      <c r="A347" s="57">
        <v>42643</v>
      </c>
      <c r="B347" s="50">
        <v>92429827</v>
      </c>
      <c r="C347" s="50">
        <v>47524042</v>
      </c>
      <c r="D347" s="50">
        <v>44905785</v>
      </c>
      <c r="E347" s="53">
        <v>4.9367000000000001</v>
      </c>
      <c r="F347" s="53">
        <v>16.622599999999998</v>
      </c>
      <c r="G347" s="53">
        <v>29.962</v>
      </c>
      <c r="H347" s="53">
        <v>96.499300000000005</v>
      </c>
      <c r="I347" s="54" t="s">
        <v>1117</v>
      </c>
      <c r="J347" s="61"/>
      <c r="K347" s="55" t="s">
        <v>1176</v>
      </c>
      <c r="L347" s="62">
        <v>342351</v>
      </c>
      <c r="M347" s="51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 spans="1:26" ht="15">
      <c r="A348" s="57">
        <v>42734</v>
      </c>
      <c r="B348" s="50">
        <v>82174515</v>
      </c>
      <c r="C348" s="50">
        <v>38233092</v>
      </c>
      <c r="D348" s="50">
        <v>43941423</v>
      </c>
      <c r="E348" s="53">
        <v>4.7637</v>
      </c>
      <c r="F348" s="53">
        <v>14.7379</v>
      </c>
      <c r="G348" s="53">
        <v>27.285900000000002</v>
      </c>
      <c r="H348" s="53">
        <v>77.386099999999999</v>
      </c>
      <c r="I348" s="54" t="s">
        <v>1121</v>
      </c>
      <c r="J348" s="61"/>
      <c r="K348" s="55" t="s">
        <v>1177</v>
      </c>
      <c r="L348" s="62">
        <v>382434</v>
      </c>
      <c r="M348" s="51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 spans="1:26" ht="15">
      <c r="A349" s="57">
        <v>42825</v>
      </c>
      <c r="B349" s="50">
        <v>84697492</v>
      </c>
      <c r="C349" s="50">
        <v>38822543</v>
      </c>
      <c r="D349" s="50">
        <v>45874949</v>
      </c>
      <c r="E349" s="53">
        <v>4.8163999999999998</v>
      </c>
      <c r="F349" s="53">
        <v>14.5566</v>
      </c>
      <c r="G349" s="53">
        <v>26.752700000000001</v>
      </c>
      <c r="H349" s="53">
        <v>74.679599999999994</v>
      </c>
      <c r="I349" s="54" t="s">
        <v>1045</v>
      </c>
      <c r="J349" s="61"/>
      <c r="K349" s="55" t="s">
        <v>1178</v>
      </c>
      <c r="L349" s="62">
        <v>324127</v>
      </c>
      <c r="M349" s="51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 spans="1:26" ht="15">
      <c r="A350" s="57">
        <v>42908</v>
      </c>
      <c r="B350" s="50">
        <v>89777796</v>
      </c>
      <c r="C350" s="50">
        <v>45318528</v>
      </c>
      <c r="D350" s="50">
        <v>44459268</v>
      </c>
      <c r="E350" s="53">
        <v>4.5804</v>
      </c>
      <c r="F350" s="53">
        <v>14.548</v>
      </c>
      <c r="G350" s="53">
        <v>28.858499999999999</v>
      </c>
      <c r="H350" s="53">
        <v>87.171800000000005</v>
      </c>
      <c r="I350" s="54" t="s">
        <v>1050</v>
      </c>
      <c r="J350" s="61"/>
      <c r="K350" s="55" t="s">
        <v>1179</v>
      </c>
      <c r="L350" s="62">
        <v>349179</v>
      </c>
      <c r="M350" s="51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 spans="1:26" ht="15">
      <c r="A351" s="57">
        <v>43007</v>
      </c>
      <c r="B351" s="50">
        <v>88243995</v>
      </c>
      <c r="C351" s="50">
        <v>42279734</v>
      </c>
      <c r="D351" s="50">
        <v>45964261</v>
      </c>
      <c r="E351" s="53">
        <v>4.6295000000000002</v>
      </c>
      <c r="F351" s="53">
        <v>14.056800000000001</v>
      </c>
      <c r="G351" s="53">
        <v>28.7788</v>
      </c>
      <c r="H351" s="53">
        <v>82.439300000000003</v>
      </c>
      <c r="I351" s="54" t="s">
        <v>1055</v>
      </c>
      <c r="J351" s="61"/>
      <c r="K351" s="55" t="s">
        <v>1180</v>
      </c>
      <c r="L351" s="62">
        <v>361191</v>
      </c>
      <c r="M351" s="51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 spans="1:26" ht="15" hidden="1">
      <c r="A352" s="66"/>
      <c r="B352" s="67"/>
      <c r="C352" s="67"/>
      <c r="D352" s="67"/>
      <c r="E352" s="53">
        <v>6</v>
      </c>
      <c r="F352" s="53">
        <v>11.3</v>
      </c>
      <c r="G352" s="53">
        <v>27.655377000000001</v>
      </c>
      <c r="H352" s="54">
        <v>88</v>
      </c>
      <c r="I352" s="54">
        <v>1.5</v>
      </c>
      <c r="J352" s="61"/>
      <c r="K352" s="61"/>
      <c r="L352" s="61"/>
      <c r="M352" s="51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 spans="1:26" ht="15">
      <c r="A353" s="86" t="s">
        <v>1181</v>
      </c>
      <c r="B353" s="85"/>
      <c r="C353" s="85"/>
      <c r="D353" s="85"/>
      <c r="E353" s="85"/>
      <c r="F353" s="85"/>
      <c r="G353" s="85"/>
      <c r="H353" s="85"/>
      <c r="I353" s="85"/>
      <c r="J353" s="85"/>
      <c r="K353" s="51"/>
      <c r="L353" s="51"/>
      <c r="M353" s="51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 spans="1:26" ht="15">
      <c r="A354" s="50" t="s">
        <v>833</v>
      </c>
      <c r="B354" s="50" t="s">
        <v>834</v>
      </c>
      <c r="C354" s="50" t="s">
        <v>835</v>
      </c>
      <c r="D354" s="50" t="s">
        <v>836</v>
      </c>
      <c r="E354" s="53" t="s">
        <v>740</v>
      </c>
      <c r="F354" s="53" t="s">
        <v>741</v>
      </c>
      <c r="G354" s="53" t="s">
        <v>742</v>
      </c>
      <c r="H354" s="53" t="s">
        <v>744</v>
      </c>
      <c r="I354" s="54" t="s">
        <v>745</v>
      </c>
      <c r="J354" s="55" t="s">
        <v>837</v>
      </c>
      <c r="K354" s="55" t="s">
        <v>838</v>
      </c>
      <c r="L354" s="55" t="s">
        <v>839</v>
      </c>
      <c r="M354" s="51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 spans="1:26" ht="15">
      <c r="A355" s="57">
        <v>41361</v>
      </c>
      <c r="B355" s="50">
        <v>116104000</v>
      </c>
      <c r="C355" s="50">
        <v>44137000</v>
      </c>
      <c r="D355" s="50">
        <v>71967000</v>
      </c>
      <c r="E355" s="53">
        <v>11.7837</v>
      </c>
      <c r="F355" s="53">
        <v>24.838799999999999</v>
      </c>
      <c r="G355" s="53">
        <v>14.5344</v>
      </c>
      <c r="H355" s="53">
        <v>30.664000000000001</v>
      </c>
      <c r="I355" s="54">
        <v>1.3392999999999999</v>
      </c>
      <c r="J355" s="61"/>
      <c r="K355" s="55">
        <v>6.75</v>
      </c>
      <c r="L355" s="62">
        <v>324000</v>
      </c>
      <c r="M355" s="51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 spans="1:26" ht="15">
      <c r="A356" s="57">
        <v>41453</v>
      </c>
      <c r="B356" s="50">
        <v>111472000</v>
      </c>
      <c r="C356" s="50">
        <v>46723000</v>
      </c>
      <c r="D356" s="50">
        <v>64749000</v>
      </c>
      <c r="E356" s="53">
        <v>12.7197</v>
      </c>
      <c r="F356" s="53">
        <v>28.120100000000001</v>
      </c>
      <c r="G356" s="53">
        <v>16.377199999999998</v>
      </c>
      <c r="H356" s="53">
        <v>35.82</v>
      </c>
      <c r="I356" s="54">
        <v>0.95379999999999998</v>
      </c>
      <c r="J356" s="61"/>
      <c r="K356" s="55">
        <v>13.846</v>
      </c>
      <c r="L356" s="62">
        <v>372000</v>
      </c>
      <c r="M356" s="51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 spans="1:26" ht="15">
      <c r="A357" s="57">
        <v>41547</v>
      </c>
      <c r="B357" s="50">
        <v>120795000</v>
      </c>
      <c r="C357" s="50">
        <v>48055000</v>
      </c>
      <c r="D357" s="50">
        <v>72740000</v>
      </c>
      <c r="E357" s="53">
        <v>12.295500000000001</v>
      </c>
      <c r="F357" s="53">
        <v>26.217199999999998</v>
      </c>
      <c r="G357" s="53">
        <v>15.014699999999999</v>
      </c>
      <c r="H357" s="53">
        <v>31.622399999999999</v>
      </c>
      <c r="I357" s="54">
        <v>1.1830000000000001</v>
      </c>
      <c r="J357" s="61"/>
      <c r="K357" s="55">
        <v>21.302</v>
      </c>
      <c r="L357" s="62">
        <v>420000</v>
      </c>
      <c r="M357" s="51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 spans="1:26" ht="15">
      <c r="A358" s="57">
        <v>41638</v>
      </c>
      <c r="B358" s="50">
        <v>127951000</v>
      </c>
      <c r="C358" s="50">
        <v>50527000</v>
      </c>
      <c r="D358" s="50">
        <v>77424000</v>
      </c>
      <c r="E358" s="53">
        <v>11.8711</v>
      </c>
      <c r="F358" s="53">
        <v>25.347300000000001</v>
      </c>
      <c r="G358" s="53">
        <v>14.5009</v>
      </c>
      <c r="H358" s="53">
        <v>30.6465</v>
      </c>
      <c r="I358" s="54">
        <v>1.1631</v>
      </c>
      <c r="J358" s="61"/>
      <c r="K358" s="55">
        <v>27.846</v>
      </c>
      <c r="L358" s="62">
        <v>388000</v>
      </c>
      <c r="M358" s="51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 spans="1:26" ht="15">
      <c r="A359" s="57">
        <v>41726</v>
      </c>
      <c r="B359" s="50">
        <v>130472000</v>
      </c>
      <c r="C359" s="50">
        <v>47945000</v>
      </c>
      <c r="D359" s="50">
        <v>82527000</v>
      </c>
      <c r="E359" s="53">
        <v>11.661300000000001</v>
      </c>
      <c r="F359" s="53">
        <v>24.134399999999999</v>
      </c>
      <c r="G359" s="53">
        <v>13.814500000000001</v>
      </c>
      <c r="H359" s="53">
        <v>28.114599999999999</v>
      </c>
      <c r="I359" s="54">
        <v>1.3703000000000001</v>
      </c>
      <c r="J359" s="61"/>
      <c r="K359" s="55">
        <v>6.9180000000000001</v>
      </c>
      <c r="L359" s="62">
        <v>391000</v>
      </c>
      <c r="M359" s="51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 spans="1:26" ht="15">
      <c r="A360" s="57">
        <v>41820</v>
      </c>
      <c r="B360" s="50">
        <v>130160000</v>
      </c>
      <c r="C360" s="50">
        <v>55166000</v>
      </c>
      <c r="D360" s="50">
        <v>74994000</v>
      </c>
      <c r="E360" s="53">
        <v>11.994300000000001</v>
      </c>
      <c r="F360" s="53">
        <v>25.998000000000001</v>
      </c>
      <c r="G360" s="53">
        <v>16.989899999999999</v>
      </c>
      <c r="H360" s="53">
        <v>36.544800000000002</v>
      </c>
      <c r="I360" s="54">
        <v>1.0068999999999999</v>
      </c>
      <c r="J360" s="61"/>
      <c r="K360" s="55">
        <v>14.193</v>
      </c>
      <c r="L360" s="62">
        <v>472000</v>
      </c>
      <c r="M360" s="51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 spans="1:26" ht="15">
      <c r="A361" s="57">
        <v>41912</v>
      </c>
      <c r="B361" s="50">
        <v>138275000</v>
      </c>
      <c r="C361" s="50">
        <v>57411000</v>
      </c>
      <c r="D361" s="50">
        <v>80864000</v>
      </c>
      <c r="E361" s="53">
        <v>11.266500000000001</v>
      </c>
      <c r="F361" s="53">
        <v>23.9377</v>
      </c>
      <c r="G361" s="53">
        <v>16.892399999999999</v>
      </c>
      <c r="H361" s="53">
        <v>36.170200000000001</v>
      </c>
      <c r="I361" s="54">
        <v>1.0014000000000001</v>
      </c>
      <c r="J361" s="61"/>
      <c r="K361" s="55">
        <v>21.949000000000002</v>
      </c>
      <c r="L361" s="62">
        <v>470000</v>
      </c>
      <c r="M361" s="51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 spans="1:26" ht="15">
      <c r="A362" s="57">
        <v>42003</v>
      </c>
      <c r="B362" s="50">
        <v>141822000</v>
      </c>
      <c r="C362" s="50">
        <v>55830000</v>
      </c>
      <c r="D362" s="50">
        <v>85992000</v>
      </c>
      <c r="E362" s="53">
        <v>10.728300000000001</v>
      </c>
      <c r="F362" s="53">
        <v>22.564599999999999</v>
      </c>
      <c r="G362" s="53">
        <v>15.5434</v>
      </c>
      <c r="H362" s="53">
        <v>32.551200000000001</v>
      </c>
      <c r="I362" s="54">
        <v>1.0610999999999999</v>
      </c>
      <c r="J362" s="61"/>
      <c r="K362" s="55">
        <v>29.206</v>
      </c>
      <c r="L362" s="62">
        <v>481000</v>
      </c>
      <c r="M362" s="51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 spans="1:26" ht="15">
      <c r="A363" s="57">
        <v>42094</v>
      </c>
      <c r="B363" s="50">
        <v>146672000</v>
      </c>
      <c r="C363" s="50">
        <v>55750000</v>
      </c>
      <c r="D363" s="50">
        <v>90922000</v>
      </c>
      <c r="E363" s="53">
        <v>10.561999999999999</v>
      </c>
      <c r="F363" s="53">
        <v>21.568999999999999</v>
      </c>
      <c r="G363" s="53">
        <v>15.004200000000001</v>
      </c>
      <c r="H363" s="53">
        <v>30.734300000000001</v>
      </c>
      <c r="I363" s="54">
        <v>1.1958</v>
      </c>
      <c r="J363" s="61"/>
      <c r="K363" s="55">
        <v>7.4480000000000004</v>
      </c>
      <c r="L363" s="62">
        <v>443000</v>
      </c>
      <c r="M363" s="51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 spans="1:26" ht="15">
      <c r="A364" s="57">
        <v>42185</v>
      </c>
      <c r="B364" s="50">
        <v>154050000</v>
      </c>
      <c r="C364" s="50">
        <v>71785000</v>
      </c>
      <c r="D364" s="50">
        <v>82265000</v>
      </c>
      <c r="E364" s="53">
        <v>10.208600000000001</v>
      </c>
      <c r="F364" s="53">
        <v>22.835100000000001</v>
      </c>
      <c r="G364" s="53">
        <v>22.906199999999998</v>
      </c>
      <c r="H364" s="53">
        <v>53.025700000000001</v>
      </c>
      <c r="I364" s="54">
        <v>1.2464999999999999</v>
      </c>
      <c r="J364" s="61"/>
      <c r="K364" s="55">
        <v>15.122999999999999</v>
      </c>
      <c r="L364" s="62">
        <v>561000</v>
      </c>
      <c r="M364" s="51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 spans="1:26" ht="15">
      <c r="A365" s="57">
        <v>42277</v>
      </c>
      <c r="B365" s="50">
        <v>158394000</v>
      </c>
      <c r="C365" s="50">
        <v>71309000</v>
      </c>
      <c r="D365" s="50">
        <v>87085000</v>
      </c>
      <c r="E365" s="53">
        <v>9.8224</v>
      </c>
      <c r="F365" s="53">
        <v>21.526299999999999</v>
      </c>
      <c r="G365" s="53">
        <v>21.1845</v>
      </c>
      <c r="H365" s="53">
        <v>47.400100000000002</v>
      </c>
      <c r="I365" s="54">
        <v>1.3443000000000001</v>
      </c>
      <c r="J365" s="61"/>
      <c r="K365" s="55">
        <v>23.992000000000001</v>
      </c>
      <c r="L365" s="62">
        <v>654000</v>
      </c>
      <c r="M365" s="51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 spans="1:26" ht="15">
      <c r="A366" s="57">
        <v>42368</v>
      </c>
      <c r="B366" s="50">
        <v>166173000</v>
      </c>
      <c r="C366" s="50">
        <v>72745000</v>
      </c>
      <c r="D366" s="50">
        <v>93428000</v>
      </c>
      <c r="E366" s="53">
        <v>10.058</v>
      </c>
      <c r="F366" s="53">
        <v>21.6846</v>
      </c>
      <c r="G366" s="53">
        <v>20.048999999999999</v>
      </c>
      <c r="H366" s="53">
        <v>44.340899999999998</v>
      </c>
      <c r="I366" s="54">
        <v>1.3529</v>
      </c>
      <c r="J366" s="61"/>
      <c r="K366" s="55">
        <v>32.417999999999999</v>
      </c>
      <c r="L366" s="62">
        <v>823000</v>
      </c>
      <c r="M366" s="51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 spans="1:26" ht="15">
      <c r="A367" s="57">
        <v>42460</v>
      </c>
      <c r="B367" s="50">
        <v>176992000</v>
      </c>
      <c r="C367" s="50">
        <v>76698000</v>
      </c>
      <c r="D367" s="50">
        <v>100294000</v>
      </c>
      <c r="E367" s="53">
        <v>10.0487</v>
      </c>
      <c r="F367" s="53">
        <v>21.502199999999998</v>
      </c>
      <c r="G367" s="53">
        <v>19.7546</v>
      </c>
      <c r="H367" s="53">
        <v>43.894300000000001</v>
      </c>
      <c r="I367" s="54">
        <v>1.4822</v>
      </c>
      <c r="J367" s="61"/>
      <c r="K367" s="55">
        <v>9.5719999999999992</v>
      </c>
      <c r="L367" s="62" t="s">
        <v>16</v>
      </c>
      <c r="M367" s="51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 spans="1:26" ht="15">
      <c r="A368" s="57">
        <v>42551</v>
      </c>
      <c r="B368" s="50">
        <v>171411000</v>
      </c>
      <c r="C368" s="50">
        <v>76567000</v>
      </c>
      <c r="D368" s="50">
        <v>94844000</v>
      </c>
      <c r="E368" s="53">
        <v>11.041600000000001</v>
      </c>
      <c r="F368" s="53">
        <v>24.720700000000001</v>
      </c>
      <c r="G368" s="53">
        <v>19.830100000000002</v>
      </c>
      <c r="H368" s="53">
        <v>43.124299999999998</v>
      </c>
      <c r="I368" s="54">
        <v>1.1891</v>
      </c>
      <c r="J368" s="61"/>
      <c r="K368" s="55">
        <v>19.887</v>
      </c>
      <c r="L368" s="62" t="s">
        <v>16</v>
      </c>
      <c r="M368" s="51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 spans="1:26" ht="15">
      <c r="A369" s="57">
        <v>42643</v>
      </c>
      <c r="B369" s="50">
        <v>177462000</v>
      </c>
      <c r="C369" s="50">
        <v>75111000</v>
      </c>
      <c r="D369" s="50">
        <v>102351000</v>
      </c>
      <c r="E369" s="53">
        <v>11.1214</v>
      </c>
      <c r="F369" s="53">
        <v>24.190100000000001</v>
      </c>
      <c r="G369" s="53">
        <v>18.394400000000001</v>
      </c>
      <c r="H369" s="53">
        <v>39.037799999999997</v>
      </c>
      <c r="I369" s="54">
        <v>1.2839</v>
      </c>
      <c r="J369" s="61"/>
      <c r="K369" s="55">
        <v>30.271000000000001</v>
      </c>
      <c r="L369" s="62" t="s">
        <v>16</v>
      </c>
      <c r="M369" s="51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 spans="1:26" ht="15">
      <c r="A370" s="57">
        <v>42734</v>
      </c>
      <c r="B370" s="50">
        <v>179611000</v>
      </c>
      <c r="C370" s="50">
        <v>74067000</v>
      </c>
      <c r="D370" s="50">
        <v>105544000</v>
      </c>
      <c r="E370" s="53">
        <v>11.193099999999999</v>
      </c>
      <c r="F370" s="53">
        <v>24.262799999999999</v>
      </c>
      <c r="G370" s="53">
        <v>17.7044</v>
      </c>
      <c r="H370" s="53">
        <v>37.683700000000002</v>
      </c>
      <c r="I370" s="54">
        <v>1.1997</v>
      </c>
      <c r="J370" s="61"/>
      <c r="K370" s="55">
        <v>39.195</v>
      </c>
      <c r="L370" s="62" t="s">
        <v>16</v>
      </c>
      <c r="M370" s="51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 spans="1:26" ht="15">
      <c r="A371" s="57">
        <v>42825</v>
      </c>
      <c r="B371" s="50">
        <v>187590000</v>
      </c>
      <c r="C371" s="50">
        <v>75133000</v>
      </c>
      <c r="D371" s="50">
        <v>112457000</v>
      </c>
      <c r="E371" s="53">
        <v>11.7685</v>
      </c>
      <c r="F371" s="53">
        <v>25.130600000000001</v>
      </c>
      <c r="G371" s="53">
        <v>16.942799999999998</v>
      </c>
      <c r="H371" s="53">
        <v>34.896799999999999</v>
      </c>
      <c r="I371" s="54">
        <v>1.3333999999999999</v>
      </c>
      <c r="J371" s="61"/>
      <c r="K371" s="55">
        <v>12.491</v>
      </c>
      <c r="L371" s="62" t="s">
        <v>16</v>
      </c>
      <c r="M371" s="51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 spans="1:26" ht="15">
      <c r="A372" s="57">
        <v>42908</v>
      </c>
      <c r="B372" s="50">
        <v>177843000</v>
      </c>
      <c r="C372" s="50">
        <v>75819000</v>
      </c>
      <c r="D372" s="50">
        <v>102024000</v>
      </c>
      <c r="E372" s="53">
        <v>12.3291</v>
      </c>
      <c r="F372" s="53">
        <v>26.306100000000001</v>
      </c>
      <c r="G372" s="53">
        <v>19.494199999999999</v>
      </c>
      <c r="H372" s="53">
        <v>40.850999999999999</v>
      </c>
      <c r="I372" s="54">
        <v>1.0684</v>
      </c>
      <c r="J372" s="61"/>
      <c r="K372" s="55">
        <v>23.786000000000001</v>
      </c>
      <c r="L372" s="62" t="s">
        <v>16</v>
      </c>
      <c r="M372" s="51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 spans="1:26" ht="15">
      <c r="A373" s="57">
        <v>43007</v>
      </c>
      <c r="B373" s="50">
        <v>190508000</v>
      </c>
      <c r="C373" s="50">
        <v>79937000</v>
      </c>
      <c r="D373" s="50">
        <v>110571000</v>
      </c>
      <c r="E373" s="53">
        <v>12.2521</v>
      </c>
      <c r="F373" s="53">
        <v>25.860900000000001</v>
      </c>
      <c r="G373" s="53">
        <v>18.126300000000001</v>
      </c>
      <c r="H373" s="53">
        <v>38.066899999999997</v>
      </c>
      <c r="I373" s="54">
        <v>1.1912</v>
      </c>
      <c r="J373" s="61"/>
      <c r="K373" s="55">
        <v>35.591000000000001</v>
      </c>
      <c r="L373" s="62" t="s">
        <v>16</v>
      </c>
      <c r="M373" s="51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 spans="1:26" ht="15" hidden="1">
      <c r="A374" s="66">
        <v>43070</v>
      </c>
      <c r="B374" s="56">
        <v>198484</v>
      </c>
      <c r="C374" s="56">
        <v>86354</v>
      </c>
      <c r="D374" s="56">
        <v>92713</v>
      </c>
      <c r="E374" s="54">
        <v>11.16</v>
      </c>
      <c r="F374" s="54">
        <v>23.89</v>
      </c>
      <c r="G374" s="53">
        <v>17.871500000000001</v>
      </c>
      <c r="H374" s="54">
        <v>31.6</v>
      </c>
      <c r="I374" s="54">
        <v>1.048</v>
      </c>
      <c r="J374" s="61"/>
      <c r="K374" s="61"/>
      <c r="L374" s="61"/>
      <c r="M374" s="51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 spans="1:26" ht="15">
      <c r="A375" s="51"/>
      <c r="B375" s="51"/>
      <c r="C375" s="51"/>
      <c r="D375" s="51"/>
      <c r="E375" s="51"/>
      <c r="F375" s="51"/>
      <c r="G375" s="50"/>
      <c r="H375" s="51"/>
      <c r="I375" s="51"/>
      <c r="J375" s="51"/>
      <c r="K375" s="51"/>
      <c r="L375" s="51"/>
      <c r="M375" s="51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 spans="1:26" ht="15">
      <c r="A376" s="51"/>
      <c r="B376" s="51"/>
      <c r="C376" s="51"/>
      <c r="D376" s="51"/>
      <c r="E376" s="51"/>
      <c r="F376" s="51"/>
      <c r="G376" s="67"/>
      <c r="H376" s="51"/>
      <c r="I376" s="51"/>
      <c r="J376" s="51"/>
      <c r="K376" s="51"/>
      <c r="L376" s="51"/>
      <c r="M376" s="51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 spans="1:26" ht="15">
      <c r="A377" s="51"/>
      <c r="B377" s="51"/>
      <c r="C377" s="51"/>
      <c r="D377" s="51"/>
      <c r="E377" s="51"/>
      <c r="F377" s="51"/>
      <c r="G377" s="67"/>
      <c r="H377" s="51"/>
      <c r="I377" s="51"/>
      <c r="J377" s="51"/>
      <c r="K377" s="51"/>
      <c r="L377" s="51"/>
      <c r="M377" s="51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 spans="1:26" ht="15">
      <c r="A378" s="51"/>
      <c r="B378" s="51"/>
      <c r="C378" s="51"/>
      <c r="D378" s="51"/>
      <c r="E378" s="51"/>
      <c r="F378" s="51"/>
      <c r="G378" s="67"/>
      <c r="H378" s="51"/>
      <c r="I378" s="51"/>
      <c r="J378" s="51"/>
      <c r="K378" s="51"/>
      <c r="L378" s="51"/>
      <c r="M378" s="51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 spans="1:26" ht="15">
      <c r="A379" s="51"/>
      <c r="B379" s="51"/>
      <c r="C379" s="51"/>
      <c r="D379" s="51"/>
      <c r="E379" s="51"/>
      <c r="F379" s="51"/>
      <c r="G379" s="67"/>
      <c r="H379" s="51"/>
      <c r="I379" s="51"/>
      <c r="J379" s="51"/>
      <c r="K379" s="51"/>
      <c r="L379" s="51"/>
      <c r="M379" s="51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 spans="1:26" ht="15">
      <c r="A380" s="51"/>
      <c r="B380" s="51"/>
      <c r="C380" s="51"/>
      <c r="D380" s="51"/>
      <c r="E380" s="51"/>
      <c r="F380" s="51"/>
      <c r="G380" s="67"/>
      <c r="H380" s="51"/>
      <c r="I380" s="51"/>
      <c r="J380" s="51"/>
      <c r="K380" s="51"/>
      <c r="L380" s="51"/>
      <c r="M380" s="51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 spans="1:26" ht="15">
      <c r="A381" s="51"/>
      <c r="B381" s="51"/>
      <c r="C381" s="51"/>
      <c r="D381" s="51"/>
      <c r="E381" s="51"/>
      <c r="F381" s="51"/>
      <c r="G381" s="67"/>
      <c r="H381" s="51"/>
      <c r="I381" s="51"/>
      <c r="J381" s="51"/>
      <c r="K381" s="51"/>
      <c r="L381" s="51"/>
      <c r="M381" s="51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 spans="1:26" ht="15">
      <c r="A382" s="51"/>
      <c r="B382" s="51"/>
      <c r="C382" s="51"/>
      <c r="D382" s="51"/>
      <c r="E382" s="51"/>
      <c r="F382" s="51"/>
      <c r="G382" s="67"/>
      <c r="H382" s="51"/>
      <c r="I382" s="51"/>
      <c r="J382" s="51"/>
      <c r="K382" s="51"/>
      <c r="L382" s="51"/>
      <c r="M382" s="51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 spans="1:26" ht="15">
      <c r="A383" s="51"/>
      <c r="B383" s="51"/>
      <c r="C383" s="51"/>
      <c r="D383" s="51"/>
      <c r="E383" s="51"/>
      <c r="F383" s="51"/>
      <c r="G383" s="67"/>
      <c r="H383" s="51"/>
      <c r="I383" s="51"/>
      <c r="J383" s="51"/>
      <c r="K383" s="51"/>
      <c r="L383" s="51"/>
      <c r="M383" s="51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 spans="1:26" ht="15">
      <c r="A384" s="51"/>
      <c r="B384" s="51"/>
      <c r="C384" s="51"/>
      <c r="D384" s="51"/>
      <c r="E384" s="51"/>
      <c r="F384" s="51"/>
      <c r="G384" s="67"/>
      <c r="H384" s="51"/>
      <c r="I384" s="51"/>
      <c r="J384" s="51"/>
      <c r="K384" s="51"/>
      <c r="L384" s="51"/>
      <c r="M384" s="51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 spans="1:26" ht="15">
      <c r="A385" s="51"/>
      <c r="B385" s="51"/>
      <c r="C385" s="51"/>
      <c r="D385" s="51"/>
      <c r="E385" s="51"/>
      <c r="F385" s="51"/>
      <c r="G385" s="67"/>
      <c r="H385" s="51"/>
      <c r="I385" s="51"/>
      <c r="J385" s="51"/>
      <c r="K385" s="51"/>
      <c r="L385" s="51"/>
      <c r="M385" s="51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 spans="1:26" ht="15">
      <c r="A386" s="51"/>
      <c r="B386" s="51"/>
      <c r="C386" s="51"/>
      <c r="D386" s="51"/>
      <c r="E386" s="51"/>
      <c r="F386" s="51"/>
      <c r="G386" s="67"/>
      <c r="H386" s="51"/>
      <c r="I386" s="51"/>
      <c r="J386" s="51"/>
      <c r="K386" s="51"/>
      <c r="L386" s="51"/>
      <c r="M386" s="51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 spans="1:26" ht="15">
      <c r="A387" s="51"/>
      <c r="B387" s="51"/>
      <c r="C387" s="51"/>
      <c r="D387" s="51"/>
      <c r="E387" s="51"/>
      <c r="F387" s="51"/>
      <c r="G387" s="67"/>
      <c r="H387" s="51"/>
      <c r="I387" s="51"/>
      <c r="J387" s="51"/>
      <c r="K387" s="51"/>
      <c r="L387" s="51"/>
      <c r="M387" s="51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 spans="1:26" ht="15">
      <c r="M388" s="51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 spans="1:26" ht="15">
      <c r="A389" s="51"/>
      <c r="B389" s="51"/>
      <c r="C389" s="51"/>
      <c r="D389" s="51"/>
      <c r="E389" s="51"/>
      <c r="F389" s="51"/>
      <c r="G389" s="67"/>
      <c r="H389" s="51"/>
      <c r="I389" s="51"/>
      <c r="J389" s="51"/>
      <c r="K389" s="51"/>
      <c r="L389" s="51"/>
      <c r="M389" s="51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 spans="1:26" ht="15">
      <c r="A390" s="51"/>
      <c r="B390" s="51"/>
      <c r="C390" s="51"/>
      <c r="D390" s="51"/>
      <c r="E390" s="51"/>
      <c r="F390" s="51"/>
      <c r="G390" s="67"/>
      <c r="H390" s="51"/>
      <c r="I390" s="51"/>
      <c r="J390" s="51"/>
      <c r="K390" s="51"/>
      <c r="L390" s="51"/>
      <c r="M390" s="51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 spans="1:26" ht="15">
      <c r="A391" s="51"/>
      <c r="B391" s="51"/>
      <c r="C391" s="51"/>
      <c r="D391" s="51"/>
      <c r="E391" s="51"/>
      <c r="F391" s="51"/>
      <c r="G391" s="67"/>
      <c r="H391" s="51"/>
      <c r="I391" s="51"/>
      <c r="J391" s="51"/>
      <c r="K391" s="51"/>
      <c r="L391" s="51"/>
      <c r="M391" s="51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 spans="1:26" ht="15">
      <c r="A392" s="51"/>
      <c r="B392" s="51"/>
      <c r="C392" s="51"/>
      <c r="D392" s="51"/>
      <c r="E392" s="51"/>
      <c r="F392" s="51"/>
      <c r="G392" s="67"/>
      <c r="H392" s="51"/>
      <c r="I392" s="51"/>
      <c r="J392" s="51"/>
      <c r="K392" s="51"/>
      <c r="L392" s="51"/>
      <c r="M392" s="51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 spans="1:26" ht="15">
      <c r="A393" s="51"/>
      <c r="B393" s="51"/>
      <c r="C393" s="51"/>
      <c r="D393" s="51"/>
      <c r="E393" s="51"/>
      <c r="F393" s="51"/>
      <c r="G393" s="67"/>
      <c r="H393" s="51"/>
      <c r="I393" s="51"/>
      <c r="J393" s="51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 spans="1:26" ht="15">
      <c r="A394" s="52"/>
      <c r="B394" s="52"/>
      <c r="C394" s="52"/>
      <c r="D394" s="52"/>
      <c r="E394" s="52"/>
      <c r="F394" s="52"/>
      <c r="G394" s="74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 spans="1:26" ht="15">
      <c r="A395" s="52"/>
      <c r="B395" s="52"/>
      <c r="C395" s="52"/>
      <c r="D395" s="52"/>
      <c r="E395" s="52"/>
      <c r="F395" s="52"/>
      <c r="G395" s="74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 spans="1:26" ht="15">
      <c r="A396" s="52"/>
      <c r="B396" s="52"/>
      <c r="C396" s="52"/>
      <c r="D396" s="52"/>
      <c r="E396" s="52"/>
      <c r="F396" s="52"/>
      <c r="G396" s="74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 spans="1:26" ht="15">
      <c r="A397" s="52"/>
      <c r="B397" s="52"/>
      <c r="C397" s="52"/>
      <c r="D397" s="52"/>
      <c r="E397" s="52"/>
      <c r="F397" s="52"/>
      <c r="G397" s="74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 spans="1:26" ht="15">
      <c r="A398" s="52"/>
      <c r="B398" s="52"/>
      <c r="C398" s="52"/>
      <c r="D398" s="52"/>
      <c r="E398" s="52"/>
      <c r="F398" s="52"/>
      <c r="G398" s="74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 spans="1:26" ht="15">
      <c r="A399" s="52"/>
      <c r="B399" s="52"/>
      <c r="C399" s="52"/>
      <c r="D399" s="52"/>
      <c r="E399" s="52"/>
      <c r="F399" s="52"/>
      <c r="G399" s="74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 spans="1:26" ht="15">
      <c r="A400" s="52"/>
      <c r="B400" s="52"/>
      <c r="C400" s="52"/>
      <c r="D400" s="52"/>
      <c r="E400" s="52"/>
      <c r="F400" s="52"/>
      <c r="G400" s="74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 spans="1:26" ht="15">
      <c r="A401" s="52"/>
      <c r="B401" s="52"/>
      <c r="C401" s="52"/>
      <c r="D401" s="52"/>
      <c r="E401" s="52"/>
      <c r="F401" s="52"/>
      <c r="G401" s="74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 spans="1:26" ht="15">
      <c r="A402" s="52"/>
      <c r="B402" s="52"/>
      <c r="C402" s="52"/>
      <c r="D402" s="52"/>
      <c r="E402" s="52"/>
      <c r="F402" s="52"/>
      <c r="G402" s="74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 spans="1:26" ht="15">
      <c r="A403" s="52"/>
      <c r="B403" s="52"/>
      <c r="C403" s="52"/>
      <c r="D403" s="52"/>
      <c r="E403" s="52"/>
      <c r="F403" s="52"/>
      <c r="G403" s="74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 spans="1:26" ht="15">
      <c r="A404" s="52"/>
      <c r="B404" s="52"/>
      <c r="C404" s="52"/>
      <c r="D404" s="52"/>
      <c r="E404" s="52"/>
      <c r="F404" s="52"/>
      <c r="G404" s="74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 spans="1:26" ht="15">
      <c r="A405" s="52"/>
      <c r="B405" s="52"/>
      <c r="C405" s="52"/>
      <c r="D405" s="52"/>
      <c r="E405" s="52"/>
      <c r="F405" s="52"/>
      <c r="G405" s="74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 spans="1:26" ht="15">
      <c r="A406" s="52"/>
      <c r="B406" s="52"/>
      <c r="C406" s="52"/>
      <c r="D406" s="52"/>
      <c r="E406" s="52"/>
      <c r="F406" s="52"/>
      <c r="G406" s="74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 spans="1:26" ht="15">
      <c r="A407" s="52"/>
      <c r="B407" s="52"/>
      <c r="C407" s="52"/>
      <c r="D407" s="52"/>
      <c r="E407" s="52"/>
      <c r="F407" s="52"/>
      <c r="G407" s="74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 spans="1:26" ht="15">
      <c r="A408" s="52"/>
      <c r="B408" s="52"/>
      <c r="C408" s="52"/>
      <c r="D408" s="52"/>
      <c r="E408" s="52"/>
      <c r="F408" s="52"/>
      <c r="G408" s="74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 spans="1:26" ht="15">
      <c r="A409" s="52"/>
      <c r="B409" s="52"/>
      <c r="C409" s="52"/>
      <c r="D409" s="52"/>
      <c r="E409" s="52"/>
      <c r="F409" s="52"/>
      <c r="G409" s="74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 spans="1:26" ht="15">
      <c r="A410" s="52"/>
      <c r="B410" s="52"/>
      <c r="C410" s="52"/>
      <c r="D410" s="52"/>
      <c r="E410" s="52"/>
      <c r="F410" s="52"/>
      <c r="G410" s="74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 spans="1:26" ht="15">
      <c r="A411" s="52"/>
      <c r="B411" s="52"/>
      <c r="C411" s="52"/>
      <c r="D411" s="52"/>
      <c r="E411" s="52"/>
      <c r="F411" s="52"/>
      <c r="G411" s="74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 spans="1:26" ht="15">
      <c r="A412" s="52"/>
      <c r="B412" s="52"/>
      <c r="C412" s="52"/>
      <c r="D412" s="52"/>
      <c r="E412" s="52"/>
      <c r="F412" s="52"/>
      <c r="G412" s="74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 spans="1:26" ht="15">
      <c r="A413" s="52"/>
      <c r="B413" s="52"/>
      <c r="C413" s="52"/>
      <c r="D413" s="52"/>
      <c r="E413" s="52"/>
      <c r="F413" s="52"/>
      <c r="G413" s="74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 spans="1:26" ht="15">
      <c r="A414" s="52"/>
      <c r="B414" s="52"/>
      <c r="C414" s="52"/>
      <c r="D414" s="52"/>
      <c r="E414" s="52"/>
      <c r="F414" s="52"/>
      <c r="G414" s="74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 spans="1:26" ht="15">
      <c r="A415" s="52"/>
      <c r="B415" s="52"/>
      <c r="C415" s="52"/>
      <c r="D415" s="52"/>
      <c r="E415" s="52"/>
      <c r="F415" s="52"/>
      <c r="G415" s="74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 spans="1:26" ht="15">
      <c r="A416" s="52"/>
      <c r="B416" s="52"/>
      <c r="C416" s="52"/>
      <c r="D416" s="52"/>
      <c r="E416" s="52"/>
      <c r="F416" s="52"/>
      <c r="G416" s="74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 spans="1:26" ht="15">
      <c r="A417" s="52"/>
      <c r="B417" s="52"/>
      <c r="C417" s="52"/>
      <c r="D417" s="52"/>
      <c r="E417" s="52"/>
      <c r="F417" s="52"/>
      <c r="G417" s="74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 spans="1:26" ht="15">
      <c r="A418" s="52"/>
      <c r="B418" s="52"/>
      <c r="C418" s="52"/>
      <c r="D418" s="52"/>
      <c r="E418" s="52"/>
      <c r="F418" s="52"/>
      <c r="G418" s="74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 spans="1:26" ht="15">
      <c r="A419" s="74"/>
      <c r="B419" s="74"/>
      <c r="C419" s="74"/>
      <c r="D419" s="74"/>
      <c r="E419" s="74"/>
      <c r="F419" s="74"/>
      <c r="G419" s="74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 spans="1:26" ht="12.75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 spans="1:26" ht="12.75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 spans="1:26" ht="12.75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 spans="1:26" ht="12.75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 spans="1:26" ht="12.75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 spans="1:26" ht="12.7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 spans="1:26" ht="12.75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 spans="1:26" ht="12.75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 spans="1:26" ht="12.75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 spans="1:26" ht="12.75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 spans="1:26" ht="12.75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 spans="1:26" ht="12.75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 spans="1:26" ht="12.75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 spans="1:26" ht="12.75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 spans="1:26" ht="12.75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 spans="1:26" ht="12.7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 spans="1:26" ht="12.75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 spans="1:26" ht="12.75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 spans="1:26" ht="12.75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 spans="1:26" ht="12.75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 spans="1:26" ht="12.75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 spans="1:26" ht="12.75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 spans="1:26" ht="12.75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 spans="1:26" ht="12.75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 spans="1:26" ht="12.75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 spans="1:26" ht="12.7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 spans="1:26" ht="12.75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 spans="1:26" ht="12.75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 spans="1:26" ht="12.75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 spans="1:26" ht="12.75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 spans="1:26" ht="12.75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 spans="1:26" ht="12.75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 spans="1:26" ht="12.75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 spans="1:26" ht="12.75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 spans="1:26" ht="12.75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 spans="1:26" ht="12.7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 spans="1:26" ht="12.75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 spans="1:26" ht="12.75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 spans="1:26" ht="12.75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 spans="1:26" ht="12.75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 spans="1:26" ht="12.75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 spans="1:26" ht="12.75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 spans="1:26" ht="12.75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 spans="1:26" ht="12.75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 spans="1:26" ht="12.75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 spans="1:26" ht="12.7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 spans="1:26" ht="12.75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 spans="1:26" ht="12.75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 spans="1:26" ht="12.75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 spans="1:26" ht="12.75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 spans="1:26" ht="12.75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 spans="1:26" ht="12.75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 spans="1:26" ht="12.75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 spans="1:26" ht="12.75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 spans="1:26" ht="12.75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 spans="1:26" ht="12.7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 spans="1:26" ht="12.75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 spans="1:26" ht="12.75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 spans="1:26" ht="12.75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 spans="1:26" ht="12.75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 spans="1:26" ht="12.75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 spans="1:26" ht="12.75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 spans="1:26" ht="12.75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 spans="1:26" ht="12.75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 spans="1:26" ht="12.75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 spans="1:26" ht="12.7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 spans="1:26" ht="12.75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 spans="1:26" ht="12.75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 spans="1:26" ht="12.75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 spans="1:26" ht="12.75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 spans="1:26" ht="12.75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 spans="1:26" ht="12.75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 spans="1:26" ht="12.75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 spans="1:26" ht="12.75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 spans="1:26" ht="12.75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 spans="1:26" ht="12.7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 spans="1:26" ht="12.75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 spans="1:26" ht="12.75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 spans="1:26" ht="12.75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 spans="1:26" ht="12.75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 spans="1:26" ht="12.75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 spans="1:26" ht="12.75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 spans="1:26" ht="12.75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 spans="1:26" ht="12.75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 spans="1:26" ht="12.75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 spans="1:26" ht="12.7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 spans="1:26" ht="12.75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 spans="1:26" ht="12.75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 spans="1:26" ht="12.75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 spans="1:26" ht="12.75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 spans="1:26" ht="12.75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 spans="1:26" ht="12.75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 spans="1:26" ht="12.75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 spans="1:26" ht="12.75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 spans="1:26" ht="12.75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 spans="1:26" ht="12.7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 spans="1:26" ht="12.75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 spans="1:26" ht="12.75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 spans="1:26" ht="12.75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 spans="1:26" ht="12.75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 spans="1:26" ht="12.75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 spans="1:26" ht="12.75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 spans="1:26" ht="12.75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 spans="1:26" ht="12.75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 spans="1:26" ht="12.75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 spans="1:26" ht="12.7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 spans="1:26" ht="12.75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 spans="1:26" ht="12.75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 spans="1:26" ht="12.75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 spans="1:26" ht="12.75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 spans="1:26" ht="12.75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 spans="1:26" ht="12.75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 spans="1:26" ht="12.75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 spans="1:26" ht="12.75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 spans="1:26" ht="12.75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 spans="1:26" ht="12.7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 spans="1:26" ht="12.75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 spans="1:26" ht="12.75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 spans="1:26" ht="12.75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 spans="1:26" ht="12.75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 spans="1:26" ht="12.75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 spans="1:26" ht="12.75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 spans="1:26" ht="12.75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 spans="1:26" ht="12.75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 spans="1:26" ht="12.75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 spans="1:26" ht="12.7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 spans="1:26" ht="12.75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 spans="1:26" ht="12.75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 spans="1:26" ht="12.75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 spans="1:26" ht="12.75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 spans="1:26" ht="12.75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 spans="1:26" ht="12.75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 spans="1:26" ht="12.75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 spans="1:26" ht="12.75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 spans="1:26" ht="12.75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 spans="1:26" ht="12.7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 spans="1:26" ht="12.75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 spans="1:26" ht="12.75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 spans="1:26" ht="12.75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 spans="1:26" ht="12.75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 spans="1:26" ht="12.75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 spans="1:26" ht="12.75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 spans="1:26" ht="12.75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 spans="1:26" ht="12.75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 spans="1:26" ht="12.75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 spans="1:26" ht="12.7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 spans="1:26" ht="12.75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 spans="1:26" ht="12.75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 spans="1:26" ht="12.75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 spans="1:26" ht="12.75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 spans="1:26" ht="12.75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 spans="1:26" ht="12.75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 spans="1:26" ht="12.75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 spans="1:26" ht="12.75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 spans="1:26" ht="12.75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 spans="1:26" ht="12.7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 spans="1:26" ht="12.75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 spans="1:26" ht="12.75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 spans="1:26" ht="12.75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 spans="1:26" ht="12.75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 spans="1:26" ht="12.75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 spans="1:26" ht="12.75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 spans="1:26" ht="12.75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 spans="1:26" ht="12.75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 spans="1:26" ht="12.75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 spans="1:26" ht="12.7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 spans="1:26" ht="12.75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 spans="1:26" ht="12.75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 spans="1:26" ht="12.75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 spans="1:26" ht="12.75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 spans="1:26" ht="12.75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 spans="1:26" ht="12.75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 spans="1:26" ht="12.75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 spans="1:26" ht="12.75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 spans="1:26" ht="12.75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 spans="1:26" ht="12.7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 spans="1:26" ht="12.75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 spans="1:26" ht="12.75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 spans="1:26" ht="12.75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 spans="1:26" ht="12.75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 spans="1:26" ht="12.75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 spans="1:26" ht="12.75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 spans="1:26" ht="12.75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 spans="1:26" ht="12.75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 spans="1:26" ht="12.75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 spans="1:26" ht="12.7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 spans="1:26" ht="12.75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 spans="1:26" ht="12.75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 spans="1:26" ht="12.75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 spans="1:26" ht="12.75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 spans="1:26" ht="12.75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 spans="1:26" ht="12.75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 spans="1:26" ht="12.75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 spans="1:26" ht="12.75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 spans="1:26" ht="12.75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 spans="1:26" ht="12.7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 spans="1:26" ht="12.75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 spans="1:26" ht="12.75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 spans="1:26" ht="12.75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 spans="1:26" ht="12.75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 spans="1:26" ht="12.75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 spans="1:26" ht="12.75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 spans="1:26" ht="12.75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 spans="1:26" ht="12.75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 spans="1:26" ht="12.75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 spans="1:26" ht="12.7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 spans="1:26" ht="12.75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 spans="1:26" ht="12.75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 spans="1:26" ht="12.75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 spans="1:26" ht="12.75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 spans="1:26" ht="12.75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 spans="1:26" ht="12.75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 spans="1:26" ht="12.75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 spans="1:26" ht="12.75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 spans="1:26" ht="12.75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 spans="1:26" ht="12.7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 spans="1:26" ht="12.75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 spans="1:26" ht="12.75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 spans="1:26" ht="12.75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 spans="1:26" ht="12.75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 spans="1:26" ht="12.75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 spans="1:26" ht="12.75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 spans="1:26" ht="12.75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 spans="1:26" ht="12.75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 spans="1:26" ht="12.75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 spans="1:26" ht="12.7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 spans="1:26" ht="12.75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 spans="1:26" ht="12.75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 spans="1:26" ht="12.75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 spans="1:26" ht="12.75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 spans="1:26" ht="12.75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 spans="1:26" ht="12.75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 spans="1:26" ht="12.75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 spans="1:26" ht="12.75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 spans="1:26" ht="12.75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 spans="1:26" ht="12.7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 spans="1:26" ht="12.75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 spans="1:26" ht="12.75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 spans="1:26" ht="12.75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 spans="1:26" ht="12.75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 spans="1:26" ht="12.75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 spans="1:26" ht="12.75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 spans="1:26" ht="12.75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 spans="1:26" ht="12.75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 spans="1:26" ht="12.75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 spans="1:26" ht="12.7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 spans="1:26" ht="12.75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 spans="1:26" ht="12.75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 spans="1:26" ht="12.75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 spans="1:26" ht="12.75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 spans="1:26" ht="12.75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 spans="1:26" ht="12.75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 spans="1:26" ht="12.75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 spans="1:26" ht="12.75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 spans="1:26" ht="12.75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 spans="1:26" ht="12.7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 spans="1:26" ht="12.75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 spans="1:26" ht="12.75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 spans="1:26" ht="12.75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 spans="1:26" ht="12.75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 spans="1:26" ht="12.75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 spans="1:26" ht="12.75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 spans="1:26" ht="12.75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 spans="1:26" ht="12.75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 spans="1:26" ht="12.75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 spans="1:26" ht="12.7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 spans="1:26" ht="12.75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 spans="1:26" ht="12.75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 spans="1:26" ht="12.75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 spans="1:26" ht="12.75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 spans="1:26" ht="12.75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 spans="1:26" ht="12.75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 spans="1:26" ht="12.75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 spans="1:26" ht="12.75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 spans="1:26" ht="12.75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 spans="1:26" ht="12.7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 spans="1:26" ht="12.75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 spans="1:26" ht="12.75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 spans="1:26" ht="12.75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 spans="1:26" ht="12.75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 spans="1:26" ht="12.75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 spans="1:26" ht="12.75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 spans="1:26" ht="12.75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 spans="1:26" ht="12.75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 spans="1:26" ht="12.75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 spans="1:26" ht="12.7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 spans="1:26" ht="12.75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 spans="1:26" ht="12.75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 spans="1:26" ht="12.75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 spans="1:26" ht="12.75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 spans="1:26" ht="12.75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 spans="1:26" ht="12.75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 spans="1:26" ht="12.75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 spans="1:26" ht="12.75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 spans="1:26" ht="12.75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 spans="1:26" ht="12.7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 spans="1:26" ht="12.75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 spans="1:26" ht="12.75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 spans="1:26" ht="12.75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 spans="1:26" ht="12.75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 spans="1:26" ht="12.75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 spans="1:26" ht="12.75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 spans="1:26" ht="12.75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 spans="1:26" ht="12.75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 spans="1:26" ht="12.75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 spans="1:26" ht="12.7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 spans="1:26" ht="12.75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 spans="1:26" ht="12.75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 spans="1:26" ht="12.75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 spans="1:26" ht="12.75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 spans="1:26" ht="12.75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 spans="1:26" ht="12.75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 spans="1:26" ht="12.75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 spans="1:26" ht="12.75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 spans="1:26" ht="12.75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 spans="1:26" ht="12.7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 spans="1:26" ht="12.75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 spans="1:26" ht="12.75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 spans="1:26" ht="12.75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 spans="1:26" ht="12.75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 spans="1:26" ht="12.75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 spans="1:26" ht="12.75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 spans="1:26" ht="12.75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 spans="1:26" ht="12.75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 spans="1:26" ht="12.75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 spans="1:26" ht="12.7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 spans="1:26" ht="12.75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 spans="1:26" ht="12.75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 spans="1:26" ht="12.75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 spans="1:26" ht="12.75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 spans="1:26" ht="12.75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 spans="1:26" ht="12.75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 spans="1:26" ht="12.75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 spans="1:26" ht="12.75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 spans="1:26" ht="12.75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 spans="1:26" ht="12.7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 spans="1:26" ht="12.75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 spans="1:26" ht="12.75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 spans="1:26" ht="12.75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 spans="1:26" ht="12.75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 spans="1:26" ht="12.75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 spans="1:26" ht="12.75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 spans="1:26" ht="12.75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 spans="1:26" ht="12.75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 spans="1:26" ht="12.75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 spans="1:26" ht="12.7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 spans="1:26" ht="12.75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 spans="1:26" ht="12.75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 spans="1:26" ht="12.75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 spans="1:26" ht="12.75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 spans="1:26" ht="12.75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 spans="1:26" ht="12.75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 spans="1:26" ht="12.75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 spans="1:26" ht="12.75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 spans="1:26" ht="12.75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 spans="1:26" ht="12.7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 spans="1:26" ht="12.75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 spans="1:26" ht="12.75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 spans="1:26" ht="12.75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 spans="1:26" ht="12.75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 spans="1:26" ht="12.75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 spans="1:26" ht="12.75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 spans="1:26" ht="12.75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 spans="1:26" ht="12.75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 spans="1:26" ht="12.75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 spans="1:26" ht="12.7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 spans="1:26" ht="12.75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 spans="1:26" ht="12.75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 spans="1:26" ht="12.75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 spans="1:26" ht="12.75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 spans="1:26" ht="12.75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 spans="1:26" ht="12.75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 spans="1:26" ht="12.75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 spans="1:26" ht="12.75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 spans="1:26" ht="12.75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 spans="1:26" ht="12.7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 spans="1:26" ht="12.75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 spans="1:26" ht="12.75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 spans="1:26" ht="12.75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 spans="1:26" ht="12.75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 spans="1:26" ht="12.75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 spans="1:26" ht="12.75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 spans="1:26" ht="12.75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 spans="1:26" ht="12.75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 spans="1:26" ht="12.75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 spans="1:26" ht="12.7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 spans="1:26" ht="12.75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 spans="1:26" ht="12.75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 spans="1:26" ht="12.75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 spans="1:26" ht="12.75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 spans="1:26" ht="12.75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 spans="1:26" ht="12.75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 spans="1:26" ht="12.75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 spans="1:26" ht="12.75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 spans="1:26" ht="12.75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 spans="1:26" ht="12.7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 spans="1:26" ht="12.75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 spans="1:26" ht="12.75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 spans="1:26" ht="12.75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 spans="1:26" ht="12.75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 spans="1:26" ht="12.75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 spans="1:26" ht="12.75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 spans="1:26" ht="12.75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 spans="1:26" ht="12.75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 spans="1:26" ht="12.75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 spans="1:26" ht="12.7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 spans="1:26" ht="12.75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 spans="1:26" ht="12.75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 spans="1:26" ht="12.75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 spans="1:26" ht="12.75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 spans="1:26" ht="12.75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 spans="1:26" ht="12.75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 spans="1:26" ht="12.75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 spans="1:26" ht="12.75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 spans="1:26" ht="12.75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 spans="1:26" ht="12.7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 spans="1:26" ht="12.75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 spans="1:26" ht="12.75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 spans="1:26" ht="12.75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 spans="1:26" ht="12.75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 spans="1:26" ht="12.75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 spans="1:26" ht="12.75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 spans="1:26" ht="12.75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 spans="1:26" ht="12.75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 spans="1:26" ht="12.75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 spans="1:26" ht="12.7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 spans="1:26" ht="12.75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 spans="1:26" ht="12.75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 spans="1:26" ht="12.75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 spans="1:26" ht="12.75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 spans="1:26" ht="12.75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 spans="1:26" ht="12.75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 spans="1:26" ht="12.75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 spans="1:26" ht="12.75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 spans="1:26" ht="12.75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 spans="1:26" ht="12.7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 spans="1:26" ht="12.75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 spans="1:26" ht="12.75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 spans="1:26" ht="12.75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 spans="1:26" ht="12.75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 spans="1:26" ht="12.75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 spans="1:26" ht="12.75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 spans="1:26" ht="12.75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 spans="1:26" ht="12.75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 spans="1:26" ht="12.75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 spans="1:26" ht="12.7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 spans="1:26" ht="12.75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 spans="1:26" ht="12.75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 spans="1:26" ht="12.75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 spans="1:26" ht="12.75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 spans="1:26" ht="12.75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 spans="1:26" ht="12.75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 spans="1:26" ht="12.75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 spans="1:26" ht="12.75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 spans="1:26" ht="12.75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 spans="1:26" ht="12.7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 spans="1:26" ht="12.75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 spans="1:26" ht="12.75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 spans="1:26" ht="12.75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 spans="1:26" ht="12.75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 spans="1:26" ht="12.75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 spans="1:26" ht="12.75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 spans="1:26" ht="12.75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 spans="1:26" ht="12.75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 spans="1:26" ht="12.75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 spans="1:26" ht="12.7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 spans="1:26" ht="12.75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 spans="1:26" ht="12.75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 spans="1:26" ht="12.75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 spans="1:26" ht="12.75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 spans="1:26" ht="12.75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 spans="1:26" ht="12.75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 spans="1:26" ht="12.75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 spans="1:26" ht="12.75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 spans="1:26" ht="12.75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 spans="1:26" ht="12.7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 spans="1:26" ht="12.75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 spans="1:26" ht="12.75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 spans="1:26" ht="12.75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 spans="1:26" ht="12.75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 spans="1:26" ht="12.75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 spans="1:26" ht="12.75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 spans="1:26" ht="12.75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 spans="1:26" ht="12.75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 spans="1:26" ht="12.75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 spans="1:26" ht="12.7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 spans="1:26" ht="12.75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 spans="1:26" ht="12.75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 spans="1:26" ht="12.75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 spans="1:26" ht="12.75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 spans="1:26" ht="12.75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 spans="1:26" ht="12.75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 spans="1:26" ht="12.75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 spans="1:26" ht="12.75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 spans="1:26" ht="12.75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 spans="1:26" ht="12.7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 spans="1:26" ht="12.75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 spans="1:26" ht="12.75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 spans="1:26" ht="12.75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 spans="1:26" ht="12.75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 spans="1:26" ht="12.75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 spans="1:26" ht="12.75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 spans="1:26" ht="12.75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 spans="1:26" ht="12.75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 spans="1:26" ht="12.75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 spans="1:26" ht="12.7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 spans="1:26" ht="12.75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 spans="1:26" ht="12.75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 spans="1:26" ht="12.75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 spans="1:26" ht="12.75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 spans="1:26" ht="12.75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 spans="1:26" ht="12.75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 spans="1:26" ht="12.75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 spans="1:26" ht="12.75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 spans="1:26" ht="12.75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 spans="1:26" ht="12.7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 spans="1:26" ht="12.75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 spans="1:26" ht="12.75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 spans="1:26" ht="12.75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 spans="1:26" ht="12.75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 spans="1:26" ht="12.75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 spans="1:26" ht="12.75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 spans="1:26" ht="12.75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 spans="1:26" ht="12.75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 spans="1:26" ht="12.75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 spans="1:26" ht="12.7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 spans="1:26" ht="12.75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 spans="1:26" ht="12.75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 spans="1:26" ht="12.75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 spans="1:26" ht="12.75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 spans="1:26" ht="12.75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 spans="1:26" ht="12.75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 spans="1:26" ht="12.75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 spans="1:26" ht="12.75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 spans="1:26" ht="12.75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 spans="1:26" ht="12.7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 spans="1:26" ht="12.75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 spans="1:26" ht="12.75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 spans="1:26" ht="12.75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 spans="1:26" ht="12.75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 spans="1:26" ht="12.75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 spans="1:26" ht="12.75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 spans="1:26" ht="12.75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 spans="1:26" ht="12.75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 spans="1:26" ht="12.75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 spans="1:26" ht="12.75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 spans="1:26" ht="12.75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 spans="1:26" ht="12.75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 spans="1:26" ht="12.75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 spans="1:26" ht="12.75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 spans="1:26" ht="12.75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 spans="1:26" ht="12.75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 spans="1:26" ht="12.75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 spans="1:26" ht="12.75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 spans="1:26" ht="12.75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 spans="1:26" ht="12.75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 spans="1:26" ht="12.75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 spans="1:26" ht="12.75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 spans="1:26" ht="12.75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 spans="1:26" ht="12.75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 spans="1:26" ht="12.75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 spans="1:26" ht="12.75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 spans="1:26" ht="12.75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 spans="1:26" ht="12.75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 spans="1:26" ht="12.75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 spans="1:26" ht="12.75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 spans="1:26" ht="12.75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 spans="1:26" ht="12.75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 spans="1:26" ht="12.75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 spans="1:26" ht="12.75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 spans="1:26" ht="12.75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 spans="1:26" ht="12.75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 spans="1:26" ht="12.75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 spans="1:26" ht="12.75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 spans="1:26" ht="12.75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 spans="1:26" ht="12.75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 spans="1:26" ht="12.75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 spans="1:26" ht="12.75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 spans="1:26" ht="12.75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 spans="1:26" ht="12.75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 spans="1:26" ht="12.75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mergeCells count="17">
    <mergeCell ref="A1:J1"/>
    <mergeCell ref="A111:J111"/>
    <mergeCell ref="A67:J67"/>
    <mergeCell ref="A89:J89"/>
    <mergeCell ref="A133:J133"/>
    <mergeCell ref="A45:J45"/>
    <mergeCell ref="A23:J23"/>
    <mergeCell ref="A331:J331"/>
    <mergeCell ref="A309:J309"/>
    <mergeCell ref="A353:J353"/>
    <mergeCell ref="A155:J155"/>
    <mergeCell ref="A199:J199"/>
    <mergeCell ref="A177:J177"/>
    <mergeCell ref="A221:J221"/>
    <mergeCell ref="A265:J265"/>
    <mergeCell ref="A287:J287"/>
    <mergeCell ref="A243:J24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PEFINDO 2015-2017</vt:lpstr>
      <vt:lpstr>Sheet1</vt:lpstr>
      <vt:lpstr>Sheet2</vt:lpstr>
      <vt:lpstr>DATA PER COMPANY</vt:lpstr>
      <vt:lpstr>RUN STAT</vt:lpstr>
      <vt:lpstr>Sheet8</vt:lpstr>
      <vt:lpstr>BUKAN YANG INI</vt:lpstr>
      <vt:lpstr>DATA YANG INI</vt:lpstr>
      <vt:lpstr>Sheet12</vt:lpstr>
      <vt:lpstr>buat di paper 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2018-06-13T10:53:56Z</dcterms:modified>
</cp:coreProperties>
</file>